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6480" windowHeight="10455" activeTab="4"/>
  </bookViews>
  <sheets>
    <sheet name="STEP 1 - Socio-economic data" sheetId="1" r:id="rId1"/>
    <sheet name="STEP 2 - Quantity model" sheetId="2" r:id="rId2"/>
    <sheet name="STEP 3 - Delivery model" sheetId="3" r:id="rId3"/>
    <sheet name="STEP 4 - Vehicle model" sheetId="4" r:id="rId4"/>
    <sheet name="OD Matrices" sheetId="5" r:id="rId5"/>
  </sheets>
  <calcPr calcId="152511"/>
</workbook>
</file>

<file path=xl/calcChain.xml><?xml version="1.0" encoding="utf-8"?>
<calcChain xmlns="http://schemas.openxmlformats.org/spreadsheetml/2006/main">
  <c r="M45" i="4" l="1"/>
  <c r="M155" i="4" s="1"/>
  <c r="C45" i="4" l="1"/>
  <c r="H24" i="2"/>
  <c r="E13" i="4" l="1"/>
  <c r="G7" i="4"/>
  <c r="E7" i="4"/>
  <c r="G8" i="3" l="1"/>
  <c r="E8" i="3"/>
  <c r="M34" i="2" l="1"/>
  <c r="M35" i="2"/>
  <c r="S33" i="2"/>
  <c r="S34" i="2"/>
  <c r="S35" i="2"/>
  <c r="S36" i="2"/>
  <c r="S37" i="2"/>
  <c r="S38" i="2"/>
  <c r="S32" i="2"/>
  <c r="R33" i="2"/>
  <c r="R34" i="2"/>
  <c r="R35" i="2"/>
  <c r="R36" i="2"/>
  <c r="R37" i="2"/>
  <c r="R38" i="2"/>
  <c r="R32" i="2"/>
  <c r="Q33" i="2"/>
  <c r="Q34" i="2"/>
  <c r="Q35" i="2"/>
  <c r="Q36" i="2"/>
  <c r="Q37" i="2"/>
  <c r="Q38" i="2"/>
  <c r="Q32" i="2"/>
  <c r="P33" i="2"/>
  <c r="P34" i="2"/>
  <c r="P35" i="2"/>
  <c r="P36" i="2"/>
  <c r="P37" i="2"/>
  <c r="P38" i="2"/>
  <c r="P32" i="2"/>
  <c r="O33" i="2"/>
  <c r="O34" i="2"/>
  <c r="O35" i="2"/>
  <c r="O36" i="2"/>
  <c r="O37" i="2"/>
  <c r="O38" i="2"/>
  <c r="O32" i="2"/>
  <c r="N33" i="2"/>
  <c r="N34" i="2"/>
  <c r="N35" i="2"/>
  <c r="N36" i="2"/>
  <c r="N37" i="2"/>
  <c r="N38" i="2"/>
  <c r="N32" i="2"/>
  <c r="M33" i="2"/>
  <c r="M36" i="2"/>
  <c r="M37" i="2"/>
  <c r="M38" i="2"/>
  <c r="M32" i="2"/>
  <c r="I33" i="2" l="1"/>
  <c r="I34" i="2"/>
  <c r="I35" i="2"/>
  <c r="I36" i="2"/>
  <c r="I37" i="2"/>
  <c r="I38" i="2"/>
  <c r="I32" i="2"/>
  <c r="E33" i="2"/>
  <c r="F33" i="2"/>
  <c r="G33" i="2"/>
  <c r="H33" i="2"/>
  <c r="E34" i="2"/>
  <c r="F34" i="2"/>
  <c r="G34" i="2"/>
  <c r="H34" i="2"/>
  <c r="E35" i="2"/>
  <c r="F35" i="2"/>
  <c r="G35" i="2"/>
  <c r="H35" i="2"/>
  <c r="E36" i="2"/>
  <c r="F36" i="2"/>
  <c r="G36" i="2"/>
  <c r="H36" i="2"/>
  <c r="E37" i="2"/>
  <c r="F37" i="2"/>
  <c r="G37" i="2"/>
  <c r="H37" i="2"/>
  <c r="E38" i="2"/>
  <c r="F38" i="2"/>
  <c r="G38" i="2"/>
  <c r="H38" i="2"/>
  <c r="H32" i="2"/>
  <c r="G32" i="2"/>
  <c r="F32" i="2"/>
  <c r="E32" i="2"/>
  <c r="D38" i="2"/>
  <c r="D37" i="2"/>
  <c r="D36" i="2"/>
  <c r="D35" i="2"/>
  <c r="D34" i="2"/>
  <c r="D33" i="2"/>
  <c r="D32" i="2"/>
  <c r="C33" i="2"/>
  <c r="C34" i="2"/>
  <c r="C35" i="2"/>
  <c r="C36" i="2"/>
  <c r="C37" i="2"/>
  <c r="C38" i="2"/>
  <c r="C32" i="2"/>
  <c r="I39" i="2" l="1"/>
  <c r="G19" i="2" l="1"/>
  <c r="H19" i="2"/>
  <c r="K18" i="1"/>
  <c r="H20" i="2" s="1"/>
  <c r="K17" i="1"/>
  <c r="G20" i="2" s="1"/>
  <c r="K16" i="1"/>
  <c r="H21" i="2" s="1"/>
  <c r="K15" i="1"/>
  <c r="G21" i="2" s="1"/>
  <c r="K14" i="1"/>
  <c r="H22" i="2" s="1"/>
  <c r="K13" i="1"/>
  <c r="G22" i="2" s="1"/>
  <c r="K12" i="1"/>
  <c r="H23" i="2" s="1"/>
  <c r="K11" i="1"/>
  <c r="G23" i="2" s="1"/>
  <c r="K10" i="1"/>
  <c r="K9" i="1"/>
  <c r="G24" i="2" s="1"/>
  <c r="K8" i="1"/>
  <c r="H25" i="2" s="1"/>
  <c r="K7" i="1"/>
  <c r="G25" i="2" s="1"/>
  <c r="I19" i="2" l="1"/>
  <c r="I25" i="2"/>
  <c r="I23" i="2"/>
  <c r="I21" i="2"/>
  <c r="I24" i="2"/>
  <c r="I22" i="2"/>
  <c r="I20" i="2"/>
  <c r="E39" i="2"/>
  <c r="E44" i="2" s="1"/>
  <c r="E55" i="2" s="1"/>
  <c r="S39" i="2"/>
  <c r="S43" i="2" s="1"/>
  <c r="I48" i="2"/>
  <c r="I59" i="2" s="1"/>
  <c r="D39" i="2"/>
  <c r="D46" i="2" s="1"/>
  <c r="D57" i="2" s="1"/>
  <c r="H39" i="2"/>
  <c r="H49" i="2" s="1"/>
  <c r="H60" i="2" s="1"/>
  <c r="G26" i="2"/>
  <c r="C39" i="2"/>
  <c r="C46" i="2" s="1"/>
  <c r="C57" i="2" s="1"/>
  <c r="F39" i="2"/>
  <c r="F43" i="2" s="1"/>
  <c r="N39" i="2"/>
  <c r="N47" i="2" s="1"/>
  <c r="N58" i="2" s="1"/>
  <c r="Q39" i="2"/>
  <c r="Q46" i="2" s="1"/>
  <c r="Q57" i="2" s="1"/>
  <c r="G39" i="2"/>
  <c r="G46" i="2" s="1"/>
  <c r="G57" i="2" s="1"/>
  <c r="H26" i="2"/>
  <c r="R39" i="2"/>
  <c r="R47" i="2" s="1"/>
  <c r="R58" i="2" s="1"/>
  <c r="O39" i="2"/>
  <c r="O43" i="2" s="1"/>
  <c r="P39" i="2"/>
  <c r="P48" i="2" s="1"/>
  <c r="P59" i="2" s="1"/>
  <c r="M39" i="2"/>
  <c r="M46" i="2" s="1"/>
  <c r="M57" i="2" s="1"/>
  <c r="G22" i="3" l="1"/>
  <c r="G55" i="3" s="1"/>
  <c r="G48" i="4" s="1"/>
  <c r="G44" i="3"/>
  <c r="G77" i="3" s="1"/>
  <c r="G70" i="4" s="1"/>
  <c r="G33" i="3"/>
  <c r="G66" i="3" s="1"/>
  <c r="G59" i="4" s="1"/>
  <c r="H25" i="3"/>
  <c r="H58" i="3" s="1"/>
  <c r="H51" i="4" s="1"/>
  <c r="H47" i="3"/>
  <c r="H80" i="3" s="1"/>
  <c r="H73" i="4" s="1"/>
  <c r="H84" i="4" s="1"/>
  <c r="H36" i="3"/>
  <c r="H69" i="3" s="1"/>
  <c r="H62" i="4" s="1"/>
  <c r="E20" i="3"/>
  <c r="E53" i="3" s="1"/>
  <c r="E46" i="4" s="1"/>
  <c r="E31" i="3"/>
  <c r="E64" i="3" s="1"/>
  <c r="E57" i="4" s="1"/>
  <c r="E42" i="3"/>
  <c r="E75" i="3" s="1"/>
  <c r="E68" i="4" s="1"/>
  <c r="C22" i="3"/>
  <c r="C55" i="3" s="1"/>
  <c r="C48" i="4" s="1"/>
  <c r="C44" i="3"/>
  <c r="C33" i="3"/>
  <c r="I24" i="3"/>
  <c r="I57" i="3" s="1"/>
  <c r="I50" i="4" s="1"/>
  <c r="I35" i="3"/>
  <c r="I68" i="3" s="1"/>
  <c r="I61" i="4" s="1"/>
  <c r="I46" i="3"/>
  <c r="I79" i="3" s="1"/>
  <c r="I72" i="4" s="1"/>
  <c r="I83" i="4" s="1"/>
  <c r="D22" i="3"/>
  <c r="D55" i="3" s="1"/>
  <c r="D48" i="4" s="1"/>
  <c r="D44" i="3"/>
  <c r="D77" i="3" s="1"/>
  <c r="D70" i="4" s="1"/>
  <c r="D81" i="4" s="1"/>
  <c r="D33" i="3"/>
  <c r="D66" i="3" s="1"/>
  <c r="D59" i="4" s="1"/>
  <c r="R45" i="3"/>
  <c r="R78" i="3" s="1"/>
  <c r="R71" i="4" s="1"/>
  <c r="R34" i="3"/>
  <c r="R67" i="3" s="1"/>
  <c r="R60" i="4" s="1"/>
  <c r="R23" i="3"/>
  <c r="R56" i="3" s="1"/>
  <c r="R49" i="4" s="1"/>
  <c r="N45" i="3"/>
  <c r="N78" i="3" s="1"/>
  <c r="N71" i="4" s="1"/>
  <c r="N34" i="3"/>
  <c r="N67" i="3" s="1"/>
  <c r="N60" i="4" s="1"/>
  <c r="N23" i="3"/>
  <c r="N56" i="3" s="1"/>
  <c r="N49" i="4" s="1"/>
  <c r="P46" i="3"/>
  <c r="P79" i="3" s="1"/>
  <c r="P72" i="4" s="1"/>
  <c r="P83" i="4" s="1"/>
  <c r="P35" i="3"/>
  <c r="P68" i="3" s="1"/>
  <c r="P61" i="4" s="1"/>
  <c r="P24" i="3"/>
  <c r="P57" i="3" s="1"/>
  <c r="P50" i="4" s="1"/>
  <c r="Q22" i="3"/>
  <c r="Q55" i="3" s="1"/>
  <c r="Q48" i="4" s="1"/>
  <c r="Q44" i="3"/>
  <c r="Q77" i="3" s="1"/>
  <c r="Q70" i="4" s="1"/>
  <c r="Q81" i="4" s="1"/>
  <c r="Q33" i="3"/>
  <c r="Q66" i="3" s="1"/>
  <c r="Q59" i="4" s="1"/>
  <c r="M44" i="3"/>
  <c r="M77" i="3" s="1"/>
  <c r="M70" i="4" s="1"/>
  <c r="M81" i="4" s="1"/>
  <c r="M22" i="3"/>
  <c r="M55" i="3" s="1"/>
  <c r="M48" i="4" s="1"/>
  <c r="M33" i="3"/>
  <c r="M66" i="3" s="1"/>
  <c r="M59" i="4" s="1"/>
  <c r="F54" i="2"/>
  <c r="O54" i="2"/>
  <c r="S54" i="2"/>
  <c r="I26" i="2"/>
  <c r="D43" i="2"/>
  <c r="E48" i="2"/>
  <c r="E59" i="2" s="1"/>
  <c r="E47" i="2"/>
  <c r="E58" i="2" s="1"/>
  <c r="E43" i="2"/>
  <c r="E46" i="2"/>
  <c r="E57" i="2" s="1"/>
  <c r="E49" i="2"/>
  <c r="E60" i="2" s="1"/>
  <c r="I44" i="2"/>
  <c r="I55" i="2" s="1"/>
  <c r="I43" i="2"/>
  <c r="E45" i="2"/>
  <c r="E56" i="2" s="1"/>
  <c r="I47" i="2"/>
  <c r="I58" i="2" s="1"/>
  <c r="C48" i="2"/>
  <c r="C59" i="2" s="1"/>
  <c r="C45" i="2"/>
  <c r="C56" i="2" s="1"/>
  <c r="I46" i="2"/>
  <c r="I57" i="2" s="1"/>
  <c r="I45" i="2"/>
  <c r="I56" i="2" s="1"/>
  <c r="I49" i="2"/>
  <c r="I60" i="2" s="1"/>
  <c r="D45" i="2"/>
  <c r="D56" i="2" s="1"/>
  <c r="D44" i="2"/>
  <c r="D55" i="2" s="1"/>
  <c r="S48" i="2"/>
  <c r="S59" i="2" s="1"/>
  <c r="R46" i="2"/>
  <c r="R57" i="2" s="1"/>
  <c r="F48" i="2"/>
  <c r="F59" i="2" s="1"/>
  <c r="S47" i="2"/>
  <c r="S58" i="2" s="1"/>
  <c r="S46" i="2"/>
  <c r="S57" i="2" s="1"/>
  <c r="S44" i="2"/>
  <c r="S55" i="2" s="1"/>
  <c r="S45" i="2"/>
  <c r="S56" i="2" s="1"/>
  <c r="Q43" i="2"/>
  <c r="C47" i="2"/>
  <c r="C58" i="2" s="1"/>
  <c r="D49" i="2"/>
  <c r="D60" i="2" s="1"/>
  <c r="S49" i="2"/>
  <c r="S60" i="2" s="1"/>
  <c r="P43" i="2"/>
  <c r="D48" i="2"/>
  <c r="D59" i="2" s="1"/>
  <c r="H43" i="2"/>
  <c r="N44" i="2"/>
  <c r="N55" i="2" s="1"/>
  <c r="G45" i="2"/>
  <c r="G56" i="2" s="1"/>
  <c r="G44" i="2"/>
  <c r="G55" i="2" s="1"/>
  <c r="M47" i="2"/>
  <c r="M58" i="2" s="1"/>
  <c r="H47" i="2"/>
  <c r="H58" i="2" s="1"/>
  <c r="C44" i="2"/>
  <c r="C55" i="2" s="1"/>
  <c r="H46" i="2"/>
  <c r="H57" i="2" s="1"/>
  <c r="P47" i="2"/>
  <c r="P58" i="2" s="1"/>
  <c r="P46" i="2"/>
  <c r="P57" i="2" s="1"/>
  <c r="Q47" i="2"/>
  <c r="Q58" i="2" s="1"/>
  <c r="H45" i="2"/>
  <c r="H56" i="2" s="1"/>
  <c r="R45" i="2"/>
  <c r="R56" i="2" s="1"/>
  <c r="M45" i="2"/>
  <c r="M56" i="2" s="1"/>
  <c r="H44" i="2"/>
  <c r="H55" i="2" s="1"/>
  <c r="H48" i="2"/>
  <c r="H59" i="2" s="1"/>
  <c r="M43" i="2"/>
  <c r="N43" i="2"/>
  <c r="D47" i="2"/>
  <c r="D58" i="2" s="1"/>
  <c r="N49" i="2"/>
  <c r="N60" i="2" s="1"/>
  <c r="O47" i="2"/>
  <c r="O58" i="2" s="1"/>
  <c r="F45" i="2"/>
  <c r="F56" i="2" s="1"/>
  <c r="F49" i="2"/>
  <c r="F60" i="2" s="1"/>
  <c r="O44" i="2"/>
  <c r="O55" i="2" s="1"/>
  <c r="O48" i="2"/>
  <c r="O59" i="2" s="1"/>
  <c r="F46" i="2"/>
  <c r="F57" i="2" s="1"/>
  <c r="R44" i="2"/>
  <c r="R55" i="2" s="1"/>
  <c r="G47" i="2"/>
  <c r="G58" i="2" s="1"/>
  <c r="R49" i="2"/>
  <c r="R60" i="2" s="1"/>
  <c r="M49" i="2"/>
  <c r="M60" i="2" s="1"/>
  <c r="Q49" i="2"/>
  <c r="Q60" i="2" s="1"/>
  <c r="P45" i="2"/>
  <c r="P56" i="2" s="1"/>
  <c r="P49" i="2"/>
  <c r="P60" i="2" s="1"/>
  <c r="N46" i="2"/>
  <c r="N57" i="2" s="1"/>
  <c r="R48" i="2"/>
  <c r="R59" i="2" s="1"/>
  <c r="G49" i="2"/>
  <c r="G60" i="2" s="1"/>
  <c r="N45" i="2"/>
  <c r="N56" i="2" s="1"/>
  <c r="M48" i="2"/>
  <c r="M59" i="2" s="1"/>
  <c r="O45" i="2"/>
  <c r="O56" i="2" s="1"/>
  <c r="F47" i="2"/>
  <c r="F58" i="2" s="1"/>
  <c r="O46" i="2"/>
  <c r="O57" i="2" s="1"/>
  <c r="R43" i="2"/>
  <c r="G43" i="2"/>
  <c r="P44" i="2"/>
  <c r="P55" i="2" s="1"/>
  <c r="G48" i="2"/>
  <c r="G59" i="2" s="1"/>
  <c r="O49" i="2"/>
  <c r="O60" i="2" s="1"/>
  <c r="Q48" i="2"/>
  <c r="Q59" i="2" s="1"/>
  <c r="N48" i="2"/>
  <c r="N59" i="2" s="1"/>
  <c r="C49" i="2"/>
  <c r="C60" i="2" s="1"/>
  <c r="Q45" i="2"/>
  <c r="Q56" i="2" s="1"/>
  <c r="F44" i="2"/>
  <c r="F55" i="2" s="1"/>
  <c r="M44" i="2"/>
  <c r="M55" i="2" s="1"/>
  <c r="Q44" i="2"/>
  <c r="Q55" i="2" s="1"/>
  <c r="C43" i="2"/>
  <c r="N82" i="4" l="1"/>
  <c r="R82" i="4"/>
  <c r="G81" i="4"/>
  <c r="E79" i="4"/>
  <c r="M257" i="4"/>
  <c r="M246" i="4"/>
  <c r="M279" i="4"/>
  <c r="M268" i="4"/>
  <c r="N280" i="4"/>
  <c r="N269" i="4"/>
  <c r="N258" i="4"/>
  <c r="N247" i="4"/>
  <c r="Q268" i="4"/>
  <c r="Q257" i="4"/>
  <c r="Q246" i="4"/>
  <c r="Q279" i="4"/>
  <c r="P281" i="4"/>
  <c r="P270" i="4"/>
  <c r="P248" i="4"/>
  <c r="P259" i="4"/>
  <c r="R258" i="4"/>
  <c r="R247" i="4"/>
  <c r="R280" i="4"/>
  <c r="R269" i="4"/>
  <c r="M180" i="4"/>
  <c r="M169" i="4"/>
  <c r="M191" i="4"/>
  <c r="M158" i="4"/>
  <c r="Q180" i="4"/>
  <c r="Q169" i="4"/>
  <c r="Q191" i="4"/>
  <c r="Q158" i="4"/>
  <c r="N170" i="4"/>
  <c r="N192" i="4"/>
  <c r="N181" i="4"/>
  <c r="N159" i="4"/>
  <c r="R225" i="4"/>
  <c r="R203" i="4"/>
  <c r="R214" i="4"/>
  <c r="R236" i="4"/>
  <c r="D191" i="4"/>
  <c r="D169" i="4"/>
  <c r="D180" i="4"/>
  <c r="D158" i="4"/>
  <c r="E233" i="4"/>
  <c r="E222" i="4"/>
  <c r="E211" i="4"/>
  <c r="E200" i="4"/>
  <c r="H183" i="4"/>
  <c r="H161" i="4"/>
  <c r="H172" i="4"/>
  <c r="H194" i="4"/>
  <c r="P193" i="4"/>
  <c r="P160" i="4"/>
  <c r="P182" i="4"/>
  <c r="P171" i="4"/>
  <c r="N225" i="4"/>
  <c r="N203" i="4"/>
  <c r="N236" i="4"/>
  <c r="N214" i="4"/>
  <c r="I281" i="4"/>
  <c r="I259" i="4"/>
  <c r="I270" i="4"/>
  <c r="I248" i="4"/>
  <c r="E167" i="4"/>
  <c r="E189" i="4"/>
  <c r="E156" i="4"/>
  <c r="E178" i="4"/>
  <c r="G224" i="4"/>
  <c r="G213" i="4"/>
  <c r="G235" i="4"/>
  <c r="G202" i="4"/>
  <c r="Q213" i="4"/>
  <c r="Q235" i="4"/>
  <c r="Q224" i="4"/>
  <c r="Q202" i="4"/>
  <c r="P226" i="4"/>
  <c r="P204" i="4"/>
  <c r="P215" i="4"/>
  <c r="P237" i="4"/>
  <c r="D202" i="4"/>
  <c r="D224" i="4"/>
  <c r="D235" i="4"/>
  <c r="D213" i="4"/>
  <c r="I237" i="4"/>
  <c r="I226" i="4"/>
  <c r="I215" i="4"/>
  <c r="I204" i="4"/>
  <c r="C169" i="4"/>
  <c r="C180" i="4"/>
  <c r="C158" i="4"/>
  <c r="C191" i="4"/>
  <c r="H216" i="4"/>
  <c r="H238" i="4"/>
  <c r="H227" i="4"/>
  <c r="H205" i="4"/>
  <c r="G257" i="4"/>
  <c r="G268" i="4"/>
  <c r="G279" i="4"/>
  <c r="G246" i="4"/>
  <c r="M213" i="4"/>
  <c r="M235" i="4"/>
  <c r="M224" i="4"/>
  <c r="M202" i="4"/>
  <c r="R159" i="4"/>
  <c r="R192" i="4"/>
  <c r="R181" i="4"/>
  <c r="R170" i="4"/>
  <c r="D268" i="4"/>
  <c r="D257" i="4"/>
  <c r="D279" i="4"/>
  <c r="D246" i="4"/>
  <c r="I171" i="4"/>
  <c r="I182" i="4"/>
  <c r="I160" i="4"/>
  <c r="I193" i="4"/>
  <c r="E277" i="4"/>
  <c r="E266" i="4"/>
  <c r="E255" i="4"/>
  <c r="E244" i="4"/>
  <c r="H282" i="4"/>
  <c r="H260" i="4"/>
  <c r="H271" i="4"/>
  <c r="H249" i="4"/>
  <c r="G180" i="4"/>
  <c r="G169" i="4"/>
  <c r="G191" i="4"/>
  <c r="G158" i="4"/>
  <c r="J57" i="2"/>
  <c r="H20" i="3"/>
  <c r="H53" i="3" s="1"/>
  <c r="H46" i="4" s="1"/>
  <c r="H42" i="3"/>
  <c r="H75" i="3" s="1"/>
  <c r="H68" i="4" s="1"/>
  <c r="H31" i="3"/>
  <c r="H64" i="3" s="1"/>
  <c r="H57" i="4" s="1"/>
  <c r="G21" i="3"/>
  <c r="G54" i="3" s="1"/>
  <c r="G47" i="4" s="1"/>
  <c r="G32" i="3"/>
  <c r="G65" i="3" s="1"/>
  <c r="G58" i="4" s="1"/>
  <c r="G43" i="3"/>
  <c r="G76" i="3" s="1"/>
  <c r="G69" i="4" s="1"/>
  <c r="G80" i="4" s="1"/>
  <c r="E21" i="3"/>
  <c r="E54" i="3" s="1"/>
  <c r="E47" i="4" s="1"/>
  <c r="E43" i="3"/>
  <c r="E76" i="3" s="1"/>
  <c r="E69" i="4" s="1"/>
  <c r="E80" i="4" s="1"/>
  <c r="E32" i="3"/>
  <c r="E65" i="3" s="1"/>
  <c r="E58" i="4" s="1"/>
  <c r="F19" i="3"/>
  <c r="F52" i="3" s="1"/>
  <c r="F45" i="4" s="1"/>
  <c r="F41" i="3"/>
  <c r="F30" i="3"/>
  <c r="F23" i="3"/>
  <c r="F56" i="3" s="1"/>
  <c r="F49" i="4" s="1"/>
  <c r="F45" i="3"/>
  <c r="F78" i="3" s="1"/>
  <c r="F71" i="4" s="1"/>
  <c r="F82" i="4" s="1"/>
  <c r="F34" i="3"/>
  <c r="F67" i="3" s="1"/>
  <c r="F60" i="4" s="1"/>
  <c r="G25" i="3"/>
  <c r="G58" i="3" s="1"/>
  <c r="G51" i="4" s="1"/>
  <c r="G36" i="3"/>
  <c r="G69" i="3" s="1"/>
  <c r="G62" i="4" s="1"/>
  <c r="G47" i="3"/>
  <c r="G80" i="3" s="1"/>
  <c r="G73" i="4" s="1"/>
  <c r="G23" i="3"/>
  <c r="G56" i="3" s="1"/>
  <c r="G49" i="4" s="1"/>
  <c r="G34" i="3"/>
  <c r="G67" i="3" s="1"/>
  <c r="G60" i="4" s="1"/>
  <c r="G45" i="3"/>
  <c r="G78" i="3" s="1"/>
  <c r="G71" i="4" s="1"/>
  <c r="H24" i="3"/>
  <c r="H57" i="3" s="1"/>
  <c r="H50" i="4" s="1"/>
  <c r="H46" i="3"/>
  <c r="H79" i="3" s="1"/>
  <c r="H72" i="4" s="1"/>
  <c r="H35" i="3"/>
  <c r="H68" i="3" s="1"/>
  <c r="H61" i="4" s="1"/>
  <c r="H21" i="3"/>
  <c r="H54" i="3" s="1"/>
  <c r="H47" i="4" s="1"/>
  <c r="H43" i="3"/>
  <c r="H76" i="3" s="1"/>
  <c r="H69" i="4" s="1"/>
  <c r="H80" i="4" s="1"/>
  <c r="H32" i="3"/>
  <c r="H65" i="3" s="1"/>
  <c r="H58" i="4" s="1"/>
  <c r="H22" i="3"/>
  <c r="H55" i="3" s="1"/>
  <c r="H48" i="4" s="1"/>
  <c r="H44" i="3"/>
  <c r="H77" i="3" s="1"/>
  <c r="H70" i="4" s="1"/>
  <c r="H33" i="3"/>
  <c r="H66" i="3" s="1"/>
  <c r="H59" i="4" s="1"/>
  <c r="G20" i="3"/>
  <c r="G53" i="3" s="1"/>
  <c r="G46" i="4" s="1"/>
  <c r="G31" i="3"/>
  <c r="G64" i="3" s="1"/>
  <c r="G57" i="4" s="1"/>
  <c r="G42" i="3"/>
  <c r="G75" i="3" s="1"/>
  <c r="G68" i="4" s="1"/>
  <c r="D24" i="3"/>
  <c r="D57" i="3" s="1"/>
  <c r="D50" i="4" s="1"/>
  <c r="D46" i="3"/>
  <c r="D79" i="3" s="1"/>
  <c r="D72" i="4" s="1"/>
  <c r="D35" i="3"/>
  <c r="D68" i="3" s="1"/>
  <c r="D61" i="4" s="1"/>
  <c r="C23" i="3"/>
  <c r="C56" i="3" s="1"/>
  <c r="C49" i="4" s="1"/>
  <c r="C45" i="3"/>
  <c r="J58" i="2"/>
  <c r="C34" i="3"/>
  <c r="I21" i="3"/>
  <c r="I54" i="3" s="1"/>
  <c r="I47" i="4" s="1"/>
  <c r="I32" i="3"/>
  <c r="I65" i="3" s="1"/>
  <c r="I58" i="4" s="1"/>
  <c r="I43" i="3"/>
  <c r="I76" i="3" s="1"/>
  <c r="I69" i="4" s="1"/>
  <c r="I80" i="4" s="1"/>
  <c r="I23" i="3"/>
  <c r="I56" i="3" s="1"/>
  <c r="I49" i="4" s="1"/>
  <c r="I34" i="3"/>
  <c r="I67" i="3" s="1"/>
  <c r="I60" i="4" s="1"/>
  <c r="I45" i="3"/>
  <c r="I78" i="3" s="1"/>
  <c r="I71" i="4" s="1"/>
  <c r="I82" i="4" s="1"/>
  <c r="E25" i="3"/>
  <c r="E58" i="3" s="1"/>
  <c r="E51" i="4" s="1"/>
  <c r="E47" i="3"/>
  <c r="E80" i="3" s="1"/>
  <c r="E73" i="4" s="1"/>
  <c r="E84" i="4" s="1"/>
  <c r="E36" i="3"/>
  <c r="E69" i="3" s="1"/>
  <c r="E62" i="4" s="1"/>
  <c r="E24" i="3"/>
  <c r="E57" i="3" s="1"/>
  <c r="E50" i="4" s="1"/>
  <c r="E35" i="3"/>
  <c r="E68" i="3" s="1"/>
  <c r="E61" i="4" s="1"/>
  <c r="E46" i="3"/>
  <c r="E79" i="3" s="1"/>
  <c r="E72" i="4" s="1"/>
  <c r="E83" i="4" s="1"/>
  <c r="F25" i="3"/>
  <c r="F58" i="3" s="1"/>
  <c r="F51" i="4" s="1"/>
  <c r="F47" i="3"/>
  <c r="F80" i="3" s="1"/>
  <c r="F73" i="4" s="1"/>
  <c r="F84" i="4" s="1"/>
  <c r="F36" i="3"/>
  <c r="F69" i="3" s="1"/>
  <c r="F62" i="4" s="1"/>
  <c r="I22" i="3"/>
  <c r="I55" i="3" s="1"/>
  <c r="I48" i="4" s="1"/>
  <c r="I33" i="3"/>
  <c r="I66" i="3" s="1"/>
  <c r="I59" i="4" s="1"/>
  <c r="I44" i="3"/>
  <c r="I77" i="3" s="1"/>
  <c r="I70" i="4" s="1"/>
  <c r="F22" i="3"/>
  <c r="F55" i="3" s="1"/>
  <c r="F48" i="4" s="1"/>
  <c r="F44" i="3"/>
  <c r="F77" i="3" s="1"/>
  <c r="F70" i="4" s="1"/>
  <c r="F81" i="4" s="1"/>
  <c r="F33" i="3"/>
  <c r="F66" i="3" s="1"/>
  <c r="F59" i="4" s="1"/>
  <c r="F21" i="3"/>
  <c r="F54" i="3" s="1"/>
  <c r="F47" i="4" s="1"/>
  <c r="F43" i="3"/>
  <c r="F76" i="3" s="1"/>
  <c r="F69" i="4" s="1"/>
  <c r="F32" i="3"/>
  <c r="F65" i="3" s="1"/>
  <c r="F58" i="4" s="1"/>
  <c r="H23" i="3"/>
  <c r="H56" i="3" s="1"/>
  <c r="H49" i="4" s="1"/>
  <c r="H45" i="3"/>
  <c r="H78" i="3" s="1"/>
  <c r="H71" i="4" s="1"/>
  <c r="H34" i="3"/>
  <c r="H67" i="3" s="1"/>
  <c r="H60" i="4" s="1"/>
  <c r="F24" i="3"/>
  <c r="F57" i="3" s="1"/>
  <c r="F50" i="4" s="1"/>
  <c r="F46" i="3"/>
  <c r="F79" i="3" s="1"/>
  <c r="F72" i="4" s="1"/>
  <c r="F35" i="3"/>
  <c r="F68" i="3" s="1"/>
  <c r="F61" i="4" s="1"/>
  <c r="D21" i="3"/>
  <c r="D54" i="3" s="1"/>
  <c r="D47" i="4" s="1"/>
  <c r="D43" i="3"/>
  <c r="D76" i="3" s="1"/>
  <c r="D69" i="4" s="1"/>
  <c r="D80" i="4" s="1"/>
  <c r="D32" i="3"/>
  <c r="D65" i="3" s="1"/>
  <c r="D58" i="4" s="1"/>
  <c r="C21" i="3"/>
  <c r="C54" i="3" s="1"/>
  <c r="C47" i="4" s="1"/>
  <c r="C32" i="3"/>
  <c r="C43" i="3"/>
  <c r="J56" i="2"/>
  <c r="F20" i="3"/>
  <c r="F53" i="3" s="1"/>
  <c r="F46" i="4" s="1"/>
  <c r="F42" i="3"/>
  <c r="F75" i="3" s="1"/>
  <c r="F68" i="4" s="1"/>
  <c r="F31" i="3"/>
  <c r="F64" i="3" s="1"/>
  <c r="F57" i="4" s="1"/>
  <c r="D23" i="3"/>
  <c r="D56" i="3" s="1"/>
  <c r="D49" i="4" s="1"/>
  <c r="D45" i="3"/>
  <c r="D78" i="3" s="1"/>
  <c r="D71" i="4" s="1"/>
  <c r="D34" i="3"/>
  <c r="D67" i="3" s="1"/>
  <c r="D60" i="4" s="1"/>
  <c r="C20" i="3"/>
  <c r="C53" i="3" s="1"/>
  <c r="C46" i="4" s="1"/>
  <c r="C42" i="3"/>
  <c r="C31" i="3"/>
  <c r="J55" i="2"/>
  <c r="D20" i="3"/>
  <c r="D53" i="3" s="1"/>
  <c r="D46" i="4" s="1"/>
  <c r="D42" i="3"/>
  <c r="D75" i="3" s="1"/>
  <c r="D68" i="4" s="1"/>
  <c r="D31" i="3"/>
  <c r="D64" i="3" s="1"/>
  <c r="D57" i="4" s="1"/>
  <c r="E22" i="3"/>
  <c r="E55" i="3" s="1"/>
  <c r="E48" i="4" s="1"/>
  <c r="E33" i="3"/>
  <c r="E66" i="3" s="1"/>
  <c r="E59" i="4" s="1"/>
  <c r="E44" i="3"/>
  <c r="E77" i="3" s="1"/>
  <c r="E70" i="4" s="1"/>
  <c r="C77" i="3"/>
  <c r="C70" i="4" s="1"/>
  <c r="C25" i="3"/>
  <c r="C58" i="3" s="1"/>
  <c r="C51" i="4" s="1"/>
  <c r="C36" i="3"/>
  <c r="C47" i="3"/>
  <c r="J60" i="2"/>
  <c r="G24" i="3"/>
  <c r="G57" i="3" s="1"/>
  <c r="G50" i="4" s="1"/>
  <c r="G46" i="3"/>
  <c r="G79" i="3" s="1"/>
  <c r="G72" i="4" s="1"/>
  <c r="G83" i="4" s="1"/>
  <c r="G35" i="3"/>
  <c r="G68" i="3" s="1"/>
  <c r="G61" i="4" s="1"/>
  <c r="D25" i="3"/>
  <c r="D58" i="3" s="1"/>
  <c r="D51" i="4" s="1"/>
  <c r="D47" i="3"/>
  <c r="D80" i="3" s="1"/>
  <c r="D73" i="4" s="1"/>
  <c r="D36" i="3"/>
  <c r="D69" i="3" s="1"/>
  <c r="D62" i="4" s="1"/>
  <c r="I25" i="3"/>
  <c r="I58" i="3" s="1"/>
  <c r="I51" i="4" s="1"/>
  <c r="I36" i="3"/>
  <c r="I69" i="3" s="1"/>
  <c r="I62" i="4" s="1"/>
  <c r="I47" i="3"/>
  <c r="I80" i="3" s="1"/>
  <c r="I73" i="4" s="1"/>
  <c r="I84" i="4" s="1"/>
  <c r="C24" i="3"/>
  <c r="C57" i="3" s="1"/>
  <c r="C50" i="4" s="1"/>
  <c r="J59" i="2"/>
  <c r="C46" i="3"/>
  <c r="C35" i="3"/>
  <c r="I20" i="3"/>
  <c r="I53" i="3" s="1"/>
  <c r="I46" i="4" s="1"/>
  <c r="I31" i="3"/>
  <c r="I64" i="3" s="1"/>
  <c r="I57" i="4" s="1"/>
  <c r="I42" i="3"/>
  <c r="I75" i="3" s="1"/>
  <c r="I68" i="4" s="1"/>
  <c r="E23" i="3"/>
  <c r="E56" i="3" s="1"/>
  <c r="E49" i="4" s="1"/>
  <c r="E45" i="3"/>
  <c r="E78" i="3" s="1"/>
  <c r="E71" i="4" s="1"/>
  <c r="E82" i="4" s="1"/>
  <c r="E34" i="3"/>
  <c r="E67" i="3" s="1"/>
  <c r="E60" i="4" s="1"/>
  <c r="C66" i="3"/>
  <c r="C59" i="4" s="1"/>
  <c r="O44" i="3"/>
  <c r="O77" i="3" s="1"/>
  <c r="O70" i="4" s="1"/>
  <c r="O33" i="3"/>
  <c r="O66" i="3" s="1"/>
  <c r="O59" i="4" s="1"/>
  <c r="O22" i="3"/>
  <c r="O55" i="3" s="1"/>
  <c r="O48" i="4" s="1"/>
  <c r="P25" i="3"/>
  <c r="P58" i="3" s="1"/>
  <c r="P51" i="4" s="1"/>
  <c r="P47" i="3"/>
  <c r="P80" i="3" s="1"/>
  <c r="P73" i="4" s="1"/>
  <c r="P36" i="3"/>
  <c r="P69" i="3" s="1"/>
  <c r="P62" i="4" s="1"/>
  <c r="O23" i="3"/>
  <c r="O56" i="3" s="1"/>
  <c r="O49" i="4" s="1"/>
  <c r="O45" i="3"/>
  <c r="O78" i="3" s="1"/>
  <c r="O71" i="4" s="1"/>
  <c r="O82" i="4" s="1"/>
  <c r="O34" i="3"/>
  <c r="O67" i="3" s="1"/>
  <c r="O60" i="4" s="1"/>
  <c r="P23" i="3"/>
  <c r="P56" i="3" s="1"/>
  <c r="P49" i="4" s="1"/>
  <c r="P45" i="3"/>
  <c r="P78" i="3" s="1"/>
  <c r="P71" i="4" s="1"/>
  <c r="P34" i="3"/>
  <c r="P67" i="3" s="1"/>
  <c r="P60" i="4" s="1"/>
  <c r="S20" i="3"/>
  <c r="S53" i="3" s="1"/>
  <c r="S46" i="4" s="1"/>
  <c r="S42" i="3"/>
  <c r="S75" i="3" s="1"/>
  <c r="S68" i="4" s="1"/>
  <c r="S79" i="4" s="1"/>
  <c r="S31" i="3"/>
  <c r="S64" i="3" s="1"/>
  <c r="S57" i="4" s="1"/>
  <c r="S19" i="3"/>
  <c r="S52" i="3" s="1"/>
  <c r="S45" i="4" s="1"/>
  <c r="S41" i="3"/>
  <c r="S74" i="3" s="1"/>
  <c r="S67" i="4" s="1"/>
  <c r="S30" i="3"/>
  <c r="S63" i="3" s="1"/>
  <c r="S56" i="4" s="1"/>
  <c r="P42" i="3"/>
  <c r="P75" i="3" s="1"/>
  <c r="P68" i="4" s="1"/>
  <c r="P31" i="3"/>
  <c r="P64" i="3" s="1"/>
  <c r="P57" i="4" s="1"/>
  <c r="P20" i="3"/>
  <c r="P53" i="3" s="1"/>
  <c r="P46" i="4" s="1"/>
  <c r="P21" i="3"/>
  <c r="P54" i="3" s="1"/>
  <c r="P47" i="4" s="1"/>
  <c r="P43" i="3"/>
  <c r="P76" i="3" s="1"/>
  <c r="P69" i="4" s="1"/>
  <c r="P32" i="3"/>
  <c r="P65" i="3" s="1"/>
  <c r="P58" i="4" s="1"/>
  <c r="Q24" i="3"/>
  <c r="Q57" i="3" s="1"/>
  <c r="Q50" i="4" s="1"/>
  <c r="Q46" i="3"/>
  <c r="Q79" i="3" s="1"/>
  <c r="Q72" i="4" s="1"/>
  <c r="Q83" i="4" s="1"/>
  <c r="Q35" i="3"/>
  <c r="Q68" i="3" s="1"/>
  <c r="Q61" i="4" s="1"/>
  <c r="R24" i="3"/>
  <c r="R57" i="3" s="1"/>
  <c r="R50" i="4" s="1"/>
  <c r="R46" i="3"/>
  <c r="R79" i="3" s="1"/>
  <c r="R72" i="4" s="1"/>
  <c r="R35" i="3"/>
  <c r="R68" i="3" s="1"/>
  <c r="R61" i="4" s="1"/>
  <c r="Q47" i="3"/>
  <c r="Q80" i="3" s="1"/>
  <c r="Q73" i="4" s="1"/>
  <c r="Q36" i="3"/>
  <c r="Q69" i="3" s="1"/>
  <c r="Q62" i="4" s="1"/>
  <c r="Q25" i="3"/>
  <c r="Q58" i="3" s="1"/>
  <c r="Q51" i="4" s="1"/>
  <c r="Q21" i="3"/>
  <c r="Q54" i="3" s="1"/>
  <c r="Q47" i="4" s="1"/>
  <c r="Q43" i="3"/>
  <c r="Q76" i="3" s="1"/>
  <c r="Q69" i="4" s="1"/>
  <c r="Q32" i="3"/>
  <c r="Q65" i="3" s="1"/>
  <c r="Q58" i="4" s="1"/>
  <c r="O25" i="3"/>
  <c r="O58" i="3" s="1"/>
  <c r="O51" i="4" s="1"/>
  <c r="O47" i="3"/>
  <c r="O80" i="3" s="1"/>
  <c r="O73" i="4" s="1"/>
  <c r="O84" i="4" s="1"/>
  <c r="O36" i="3"/>
  <c r="O69" i="3" s="1"/>
  <c r="O62" i="4" s="1"/>
  <c r="N22" i="3"/>
  <c r="N55" i="3" s="1"/>
  <c r="N48" i="4" s="1"/>
  <c r="N44" i="3"/>
  <c r="N77" i="3" s="1"/>
  <c r="N70" i="4" s="1"/>
  <c r="N33" i="3"/>
  <c r="N66" i="3" s="1"/>
  <c r="N59" i="4" s="1"/>
  <c r="P44" i="3"/>
  <c r="P77" i="3" s="1"/>
  <c r="P70" i="4" s="1"/>
  <c r="P33" i="3"/>
  <c r="P66" i="3" s="1"/>
  <c r="P59" i="4" s="1"/>
  <c r="P22" i="3"/>
  <c r="P55" i="3" s="1"/>
  <c r="P48" i="4" s="1"/>
  <c r="N20" i="3"/>
  <c r="N53" i="3" s="1"/>
  <c r="N46" i="4" s="1"/>
  <c r="N42" i="3"/>
  <c r="N75" i="3" s="1"/>
  <c r="N68" i="4" s="1"/>
  <c r="N31" i="3"/>
  <c r="N64" i="3" s="1"/>
  <c r="N57" i="4" s="1"/>
  <c r="S25" i="3"/>
  <c r="S58" i="3" s="1"/>
  <c r="S51" i="4" s="1"/>
  <c r="S47" i="3"/>
  <c r="S80" i="3" s="1"/>
  <c r="S73" i="4" s="1"/>
  <c r="S84" i="4" s="1"/>
  <c r="S36" i="3"/>
  <c r="S69" i="3" s="1"/>
  <c r="S62" i="4" s="1"/>
  <c r="S21" i="3"/>
  <c r="S54" i="3" s="1"/>
  <c r="S47" i="4" s="1"/>
  <c r="S43" i="3"/>
  <c r="S76" i="3" s="1"/>
  <c r="S69" i="4" s="1"/>
  <c r="S32" i="3"/>
  <c r="S65" i="3" s="1"/>
  <c r="S58" i="4" s="1"/>
  <c r="Q20" i="3"/>
  <c r="Q53" i="3" s="1"/>
  <c r="Q46" i="4" s="1"/>
  <c r="Q42" i="3"/>
  <c r="Q75" i="3" s="1"/>
  <c r="Q68" i="4" s="1"/>
  <c r="Q79" i="4" s="1"/>
  <c r="Q31" i="3"/>
  <c r="Q64" i="3" s="1"/>
  <c r="Q57" i="4" s="1"/>
  <c r="R47" i="3"/>
  <c r="R80" i="3" s="1"/>
  <c r="R73" i="4" s="1"/>
  <c r="R84" i="4" s="1"/>
  <c r="R36" i="3"/>
  <c r="R69" i="3" s="1"/>
  <c r="R62" i="4" s="1"/>
  <c r="R25" i="3"/>
  <c r="R58" i="3" s="1"/>
  <c r="R51" i="4" s="1"/>
  <c r="O42" i="3"/>
  <c r="O75" i="3" s="1"/>
  <c r="O68" i="4" s="1"/>
  <c r="O31" i="3"/>
  <c r="O64" i="3" s="1"/>
  <c r="O57" i="4" s="1"/>
  <c r="O20" i="3"/>
  <c r="O53" i="3" s="1"/>
  <c r="O46" i="4" s="1"/>
  <c r="N47" i="3"/>
  <c r="N80" i="3" s="1"/>
  <c r="N73" i="4" s="1"/>
  <c r="N84" i="4" s="1"/>
  <c r="N36" i="3"/>
  <c r="N69" i="3" s="1"/>
  <c r="N62" i="4" s="1"/>
  <c r="N25" i="3"/>
  <c r="N58" i="3" s="1"/>
  <c r="N51" i="4" s="1"/>
  <c r="S44" i="3"/>
  <c r="S77" i="3" s="1"/>
  <c r="S70" i="4" s="1"/>
  <c r="S33" i="3"/>
  <c r="S66" i="3" s="1"/>
  <c r="S59" i="4" s="1"/>
  <c r="S22" i="3"/>
  <c r="S55" i="3" s="1"/>
  <c r="S48" i="4" s="1"/>
  <c r="S46" i="3"/>
  <c r="S79" i="3" s="1"/>
  <c r="S72" i="4" s="1"/>
  <c r="S35" i="3"/>
  <c r="S68" i="3" s="1"/>
  <c r="S61" i="4" s="1"/>
  <c r="S24" i="3"/>
  <c r="S57" i="3" s="1"/>
  <c r="S50" i="4" s="1"/>
  <c r="O19" i="3"/>
  <c r="O52" i="3" s="1"/>
  <c r="O45" i="4" s="1"/>
  <c r="O41" i="3"/>
  <c r="O74" i="3" s="1"/>
  <c r="O67" i="4" s="1"/>
  <c r="O78" i="4" s="1"/>
  <c r="O30" i="3"/>
  <c r="O63" i="3" s="1"/>
  <c r="O56" i="4" s="1"/>
  <c r="T57" i="2"/>
  <c r="N43" i="3"/>
  <c r="N76" i="3" s="1"/>
  <c r="N69" i="4" s="1"/>
  <c r="N32" i="3"/>
  <c r="N65" i="3" s="1"/>
  <c r="N58" i="4" s="1"/>
  <c r="N21" i="3"/>
  <c r="N54" i="3" s="1"/>
  <c r="N47" i="4" s="1"/>
  <c r="O24" i="3"/>
  <c r="O57" i="3" s="1"/>
  <c r="O50" i="4" s="1"/>
  <c r="O46" i="3"/>
  <c r="O79" i="3" s="1"/>
  <c r="O72" i="4" s="1"/>
  <c r="O35" i="3"/>
  <c r="O68" i="3" s="1"/>
  <c r="O61" i="4" s="1"/>
  <c r="R43" i="3"/>
  <c r="R76" i="3" s="1"/>
  <c r="R69" i="4" s="1"/>
  <c r="R32" i="3"/>
  <c r="R65" i="3" s="1"/>
  <c r="R58" i="4" s="1"/>
  <c r="R21" i="3"/>
  <c r="R54" i="3" s="1"/>
  <c r="R47" i="4" s="1"/>
  <c r="R22" i="3"/>
  <c r="R55" i="3" s="1"/>
  <c r="R48" i="4" s="1"/>
  <c r="R44" i="3"/>
  <c r="R77" i="3" s="1"/>
  <c r="R70" i="4" s="1"/>
  <c r="R33" i="3"/>
  <c r="R66" i="3" s="1"/>
  <c r="R59" i="4" s="1"/>
  <c r="N24" i="3"/>
  <c r="N57" i="3" s="1"/>
  <c r="N50" i="4" s="1"/>
  <c r="N46" i="3"/>
  <c r="N79" i="3" s="1"/>
  <c r="N72" i="4" s="1"/>
  <c r="N83" i="4" s="1"/>
  <c r="N35" i="3"/>
  <c r="N68" i="3" s="1"/>
  <c r="N61" i="4" s="1"/>
  <c r="O21" i="3"/>
  <c r="O54" i="3" s="1"/>
  <c r="O47" i="4" s="1"/>
  <c r="O43" i="3"/>
  <c r="O76" i="3" s="1"/>
  <c r="O69" i="4" s="1"/>
  <c r="O32" i="3"/>
  <c r="O65" i="3" s="1"/>
  <c r="O58" i="4" s="1"/>
  <c r="R20" i="3"/>
  <c r="R53" i="3" s="1"/>
  <c r="R46" i="4" s="1"/>
  <c r="R42" i="3"/>
  <c r="R75" i="3" s="1"/>
  <c r="R68" i="4" s="1"/>
  <c r="R79" i="4" s="1"/>
  <c r="R31" i="3"/>
  <c r="R64" i="3" s="1"/>
  <c r="R57" i="4" s="1"/>
  <c r="Q23" i="3"/>
  <c r="Q56" i="3" s="1"/>
  <c r="Q49" i="4" s="1"/>
  <c r="Q45" i="3"/>
  <c r="Q78" i="3" s="1"/>
  <c r="Q71" i="4" s="1"/>
  <c r="Q34" i="3"/>
  <c r="Q67" i="3" s="1"/>
  <c r="Q60" i="4" s="1"/>
  <c r="S23" i="3"/>
  <c r="S56" i="3" s="1"/>
  <c r="S49" i="4" s="1"/>
  <c r="S45" i="3"/>
  <c r="S78" i="3" s="1"/>
  <c r="S71" i="4" s="1"/>
  <c r="S82" i="4" s="1"/>
  <c r="S34" i="3"/>
  <c r="S67" i="3" s="1"/>
  <c r="S60" i="4" s="1"/>
  <c r="T59" i="2"/>
  <c r="M35" i="3"/>
  <c r="M68" i="3" s="1"/>
  <c r="M61" i="4" s="1"/>
  <c r="M46" i="3"/>
  <c r="M79" i="3" s="1"/>
  <c r="M72" i="4" s="1"/>
  <c r="M83" i="4" s="1"/>
  <c r="M24" i="3"/>
  <c r="M57" i="3" s="1"/>
  <c r="M50" i="4" s="1"/>
  <c r="M25" i="3"/>
  <c r="M58" i="3" s="1"/>
  <c r="M51" i="4" s="1"/>
  <c r="M47" i="3"/>
  <c r="M80" i="3" s="1"/>
  <c r="M73" i="4" s="1"/>
  <c r="M36" i="3"/>
  <c r="M69" i="3" s="1"/>
  <c r="M62" i="4" s="1"/>
  <c r="T60" i="2"/>
  <c r="M21" i="3"/>
  <c r="M54" i="3" s="1"/>
  <c r="M47" i="4" s="1"/>
  <c r="T56" i="2"/>
  <c r="M32" i="3"/>
  <c r="M65" i="3" s="1"/>
  <c r="M58" i="4" s="1"/>
  <c r="M43" i="3"/>
  <c r="M76" i="3" s="1"/>
  <c r="M69" i="4" s="1"/>
  <c r="M34" i="3"/>
  <c r="M67" i="3" s="1"/>
  <c r="M60" i="4" s="1"/>
  <c r="M45" i="3"/>
  <c r="M78" i="3" s="1"/>
  <c r="M71" i="4" s="1"/>
  <c r="M82" i="4" s="1"/>
  <c r="T58" i="2"/>
  <c r="M23" i="3"/>
  <c r="M56" i="3" s="1"/>
  <c r="M49" i="4" s="1"/>
  <c r="T55" i="2"/>
  <c r="M20" i="3"/>
  <c r="M53" i="3" s="1"/>
  <c r="M46" i="4" s="1"/>
  <c r="M31" i="3"/>
  <c r="M64" i="3" s="1"/>
  <c r="M57" i="4" s="1"/>
  <c r="M42" i="3"/>
  <c r="M75" i="3" s="1"/>
  <c r="M68" i="4" s="1"/>
  <c r="M54" i="2"/>
  <c r="M50" i="2"/>
  <c r="H54" i="2"/>
  <c r="H61" i="2" s="1"/>
  <c r="H50" i="2"/>
  <c r="S50" i="2"/>
  <c r="P54" i="2"/>
  <c r="P50" i="2"/>
  <c r="Q54" i="2"/>
  <c r="Q61" i="2" s="1"/>
  <c r="Q50" i="2"/>
  <c r="D54" i="2"/>
  <c r="D50" i="2"/>
  <c r="O50" i="2"/>
  <c r="F50" i="2"/>
  <c r="G54" i="2"/>
  <c r="G50" i="2"/>
  <c r="C54" i="2"/>
  <c r="C50" i="2"/>
  <c r="R54" i="2"/>
  <c r="R50" i="2"/>
  <c r="N54" i="2"/>
  <c r="N50" i="2"/>
  <c r="I54" i="2"/>
  <c r="I50" i="2"/>
  <c r="E54" i="2"/>
  <c r="E50" i="2"/>
  <c r="S61" i="2"/>
  <c r="O61" i="2"/>
  <c r="F61" i="2"/>
  <c r="J70" i="4" l="1"/>
  <c r="C81" i="4"/>
  <c r="O83" i="4"/>
  <c r="N81" i="4"/>
  <c r="S78" i="4"/>
  <c r="O81" i="4"/>
  <c r="D84" i="4"/>
  <c r="F79" i="4"/>
  <c r="F80" i="4"/>
  <c r="H83" i="4"/>
  <c r="R81" i="4"/>
  <c r="N79" i="4"/>
  <c r="Q84" i="4"/>
  <c r="P80" i="4"/>
  <c r="E81" i="4"/>
  <c r="F83" i="4"/>
  <c r="H81" i="4"/>
  <c r="G82" i="4"/>
  <c r="O80" i="4"/>
  <c r="N80" i="4"/>
  <c r="O79" i="4"/>
  <c r="S80" i="4"/>
  <c r="R83" i="4"/>
  <c r="P84" i="4"/>
  <c r="J48" i="4"/>
  <c r="D83" i="4"/>
  <c r="M84" i="4"/>
  <c r="I79" i="4"/>
  <c r="D82" i="4"/>
  <c r="H82" i="4"/>
  <c r="I81" i="4"/>
  <c r="G84" i="4"/>
  <c r="H79" i="4"/>
  <c r="S83" i="4"/>
  <c r="M79" i="4"/>
  <c r="M80" i="4"/>
  <c r="Q82" i="4"/>
  <c r="R80" i="4"/>
  <c r="S81" i="4"/>
  <c r="P81" i="4"/>
  <c r="T81" i="4" s="1"/>
  <c r="Q80" i="4"/>
  <c r="P79" i="4"/>
  <c r="P82" i="4"/>
  <c r="D79" i="4"/>
  <c r="G79" i="4"/>
  <c r="S249" i="4"/>
  <c r="S282" i="4"/>
  <c r="S271" i="4"/>
  <c r="S260" i="4"/>
  <c r="O281" i="4"/>
  <c r="O270" i="4"/>
  <c r="O259" i="4"/>
  <c r="O248" i="4"/>
  <c r="N246" i="4"/>
  <c r="N279" i="4"/>
  <c r="N268" i="4"/>
  <c r="N257" i="4"/>
  <c r="S265" i="4"/>
  <c r="S254" i="4"/>
  <c r="S243" i="4"/>
  <c r="S276" i="4"/>
  <c r="O279" i="4"/>
  <c r="O246" i="4"/>
  <c r="O268" i="4"/>
  <c r="O257" i="4"/>
  <c r="J51" i="4"/>
  <c r="M245" i="4"/>
  <c r="M267" i="4"/>
  <c r="M278" i="4"/>
  <c r="M256" i="4"/>
  <c r="S279" i="4"/>
  <c r="S268" i="4"/>
  <c r="S257" i="4"/>
  <c r="S246" i="4"/>
  <c r="M281" i="4"/>
  <c r="M270" i="4"/>
  <c r="M259" i="4"/>
  <c r="M248" i="4"/>
  <c r="R255" i="4"/>
  <c r="R277" i="4"/>
  <c r="R244" i="4"/>
  <c r="R266" i="4"/>
  <c r="Q277" i="4"/>
  <c r="Q266" i="4"/>
  <c r="Q255" i="4"/>
  <c r="Q244" i="4"/>
  <c r="J59" i="4"/>
  <c r="R279" i="4"/>
  <c r="R246" i="4"/>
  <c r="R268" i="4"/>
  <c r="R257" i="4"/>
  <c r="N277" i="4"/>
  <c r="N244" i="4"/>
  <c r="N266" i="4"/>
  <c r="N255" i="4"/>
  <c r="Q282" i="4"/>
  <c r="Q271" i="4"/>
  <c r="Q260" i="4"/>
  <c r="Q249" i="4"/>
  <c r="P278" i="4"/>
  <c r="P245" i="4"/>
  <c r="P267" i="4"/>
  <c r="P256" i="4"/>
  <c r="J49" i="4"/>
  <c r="O265" i="4"/>
  <c r="O243" i="4"/>
  <c r="O276" i="4"/>
  <c r="O254" i="4"/>
  <c r="N260" i="4"/>
  <c r="N249" i="4"/>
  <c r="N282" i="4"/>
  <c r="N271" i="4"/>
  <c r="O269" i="4"/>
  <c r="O258" i="4"/>
  <c r="O280" i="4"/>
  <c r="O247" i="4"/>
  <c r="S269" i="4"/>
  <c r="S258" i="4"/>
  <c r="S247" i="4"/>
  <c r="S280" i="4"/>
  <c r="S281" i="4"/>
  <c r="S248" i="4"/>
  <c r="S270" i="4"/>
  <c r="S259" i="4"/>
  <c r="O271" i="4"/>
  <c r="O260" i="4"/>
  <c r="O249" i="4"/>
  <c r="O282" i="4"/>
  <c r="S244" i="4"/>
  <c r="S277" i="4"/>
  <c r="S266" i="4"/>
  <c r="S255" i="4"/>
  <c r="J50" i="4"/>
  <c r="J46" i="4"/>
  <c r="M266" i="4"/>
  <c r="M255" i="4"/>
  <c r="M244" i="4"/>
  <c r="M277" i="4"/>
  <c r="R256" i="4"/>
  <c r="R278" i="4"/>
  <c r="R267" i="4"/>
  <c r="R245" i="4"/>
  <c r="N281" i="4"/>
  <c r="N248" i="4"/>
  <c r="N270" i="4"/>
  <c r="N259" i="4"/>
  <c r="M269" i="4"/>
  <c r="M258" i="4"/>
  <c r="M247" i="4"/>
  <c r="M280" i="4"/>
  <c r="S245" i="4"/>
  <c r="S267" i="4"/>
  <c r="S278" i="4"/>
  <c r="S256" i="4"/>
  <c r="R270" i="4"/>
  <c r="R281" i="4"/>
  <c r="R248" i="4"/>
  <c r="R259" i="4"/>
  <c r="Q247" i="4"/>
  <c r="Q280" i="4"/>
  <c r="Q269" i="4"/>
  <c r="Q258" i="4"/>
  <c r="R260" i="4"/>
  <c r="R282" i="4"/>
  <c r="R271" i="4"/>
  <c r="R249" i="4"/>
  <c r="Q259" i="4"/>
  <c r="Q281" i="4"/>
  <c r="Q270" i="4"/>
  <c r="Q248" i="4"/>
  <c r="M282" i="4"/>
  <c r="M271" i="4"/>
  <c r="M249" i="4"/>
  <c r="M260" i="4"/>
  <c r="O267" i="4"/>
  <c r="O256" i="4"/>
  <c r="O245" i="4"/>
  <c r="O278" i="4"/>
  <c r="N256" i="4"/>
  <c r="N245" i="4"/>
  <c r="N278" i="4"/>
  <c r="N267" i="4"/>
  <c r="O277" i="4"/>
  <c r="O266" i="4"/>
  <c r="O255" i="4"/>
  <c r="O244" i="4"/>
  <c r="P282" i="4"/>
  <c r="P249" i="4"/>
  <c r="P271" i="4"/>
  <c r="P260" i="4"/>
  <c r="J47" i="4"/>
  <c r="P257" i="4"/>
  <c r="P246" i="4"/>
  <c r="T246" i="4" s="1"/>
  <c r="P279" i="4"/>
  <c r="P268" i="4"/>
  <c r="Q278" i="4"/>
  <c r="Q267" i="4"/>
  <c r="Q256" i="4"/>
  <c r="Q245" i="4"/>
  <c r="P277" i="4"/>
  <c r="P255" i="4"/>
  <c r="P266" i="4"/>
  <c r="P244" i="4"/>
  <c r="P280" i="4"/>
  <c r="P247" i="4"/>
  <c r="P269" i="4"/>
  <c r="P258" i="4"/>
  <c r="T59" i="4"/>
  <c r="T70" i="4"/>
  <c r="M227" i="4"/>
  <c r="M205" i="4"/>
  <c r="M238" i="4"/>
  <c r="T62" i="4"/>
  <c r="M216" i="4"/>
  <c r="M236" i="4"/>
  <c r="M214" i="4"/>
  <c r="M225" i="4"/>
  <c r="T60" i="4"/>
  <c r="M203" i="4"/>
  <c r="M190" i="4"/>
  <c r="M157" i="4"/>
  <c r="M168" i="4"/>
  <c r="T47" i="4"/>
  <c r="M179" i="4"/>
  <c r="M172" i="4"/>
  <c r="M183" i="4"/>
  <c r="T51" i="4"/>
  <c r="M161" i="4"/>
  <c r="M194" i="4"/>
  <c r="Q236" i="4"/>
  <c r="Q214" i="4"/>
  <c r="Q225" i="4"/>
  <c r="Q203" i="4"/>
  <c r="O168" i="4"/>
  <c r="O190" i="4"/>
  <c r="O157" i="4"/>
  <c r="O179" i="4"/>
  <c r="R235" i="4"/>
  <c r="R213" i="4"/>
  <c r="R224" i="4"/>
  <c r="R202" i="4"/>
  <c r="R201" i="4"/>
  <c r="R223" i="4"/>
  <c r="R234" i="4"/>
  <c r="R212" i="4"/>
  <c r="O160" i="4"/>
  <c r="O193" i="4"/>
  <c r="O182" i="4"/>
  <c r="O171" i="4"/>
  <c r="S160" i="4"/>
  <c r="S193" i="4"/>
  <c r="S182" i="4"/>
  <c r="S171" i="4"/>
  <c r="S213" i="4"/>
  <c r="S235" i="4"/>
  <c r="S202" i="4"/>
  <c r="S224" i="4"/>
  <c r="R183" i="4"/>
  <c r="R161" i="4"/>
  <c r="R172" i="4"/>
  <c r="R194" i="4"/>
  <c r="S179" i="4"/>
  <c r="S190" i="4"/>
  <c r="S157" i="4"/>
  <c r="S168" i="4"/>
  <c r="N200" i="4"/>
  <c r="N222" i="4"/>
  <c r="N233" i="4"/>
  <c r="N211" i="4"/>
  <c r="P224" i="4"/>
  <c r="P202" i="4"/>
  <c r="P213" i="4"/>
  <c r="P235" i="4"/>
  <c r="N169" i="4"/>
  <c r="N191" i="4"/>
  <c r="N180" i="4"/>
  <c r="N158" i="4"/>
  <c r="Q234" i="4"/>
  <c r="Q212" i="4"/>
  <c r="Q223" i="4"/>
  <c r="Q201" i="4"/>
  <c r="Q227" i="4"/>
  <c r="Q205" i="4"/>
  <c r="Q216" i="4"/>
  <c r="Q238" i="4"/>
  <c r="R171" i="4"/>
  <c r="R193" i="4"/>
  <c r="R182" i="4"/>
  <c r="R160" i="4"/>
  <c r="P201" i="4"/>
  <c r="P223" i="4"/>
  <c r="P234" i="4"/>
  <c r="P212" i="4"/>
  <c r="P222" i="4"/>
  <c r="P200" i="4"/>
  <c r="P211" i="4"/>
  <c r="P233" i="4"/>
  <c r="S188" i="4"/>
  <c r="S177" i="4"/>
  <c r="S155" i="4"/>
  <c r="S166" i="4"/>
  <c r="S52" i="4"/>
  <c r="P225" i="4"/>
  <c r="P203" i="4"/>
  <c r="P214" i="4"/>
  <c r="P236" i="4"/>
  <c r="P161" i="4"/>
  <c r="P194" i="4"/>
  <c r="P183" i="4"/>
  <c r="P172" i="4"/>
  <c r="C213" i="4"/>
  <c r="C235" i="4"/>
  <c r="C224" i="4"/>
  <c r="C202" i="4"/>
  <c r="I277" i="4"/>
  <c r="I266" i="4"/>
  <c r="I255" i="4"/>
  <c r="I244" i="4"/>
  <c r="I227" i="4"/>
  <c r="I205" i="4"/>
  <c r="I216" i="4"/>
  <c r="I238" i="4"/>
  <c r="D172" i="4"/>
  <c r="D161" i="4"/>
  <c r="D183" i="4"/>
  <c r="D194" i="4"/>
  <c r="C246" i="4"/>
  <c r="C268" i="4"/>
  <c r="C257" i="4"/>
  <c r="C279" i="4"/>
  <c r="D211" i="4"/>
  <c r="D222" i="4"/>
  <c r="D200" i="4"/>
  <c r="D233" i="4"/>
  <c r="D280" i="4"/>
  <c r="D258" i="4"/>
  <c r="D269" i="4"/>
  <c r="D247" i="4"/>
  <c r="F178" i="4"/>
  <c r="F156" i="4"/>
  <c r="F189" i="4"/>
  <c r="F167" i="4"/>
  <c r="C190" i="4"/>
  <c r="C168" i="4"/>
  <c r="C157" i="4"/>
  <c r="C179" i="4"/>
  <c r="F215" i="4"/>
  <c r="F237" i="4"/>
  <c r="F226" i="4"/>
  <c r="F204" i="4"/>
  <c r="H258" i="4"/>
  <c r="H280" i="4"/>
  <c r="H269" i="4"/>
  <c r="H247" i="4"/>
  <c r="F190" i="4"/>
  <c r="F179" i="4"/>
  <c r="F157" i="4"/>
  <c r="F168" i="4"/>
  <c r="I279" i="4"/>
  <c r="I268" i="4"/>
  <c r="I257" i="4"/>
  <c r="I246" i="4"/>
  <c r="F271" i="4"/>
  <c r="F249" i="4"/>
  <c r="F282" i="4"/>
  <c r="F260" i="4"/>
  <c r="E171" i="4"/>
  <c r="E182" i="4"/>
  <c r="E193" i="4"/>
  <c r="E160" i="4"/>
  <c r="I258" i="4"/>
  <c r="I269" i="4"/>
  <c r="I280" i="4"/>
  <c r="I247" i="4"/>
  <c r="I223" i="4"/>
  <c r="I212" i="4"/>
  <c r="I234" i="4"/>
  <c r="I201" i="4"/>
  <c r="D193" i="4"/>
  <c r="D182" i="4"/>
  <c r="D160" i="4"/>
  <c r="D171" i="4"/>
  <c r="H213" i="4"/>
  <c r="H224" i="4"/>
  <c r="H235" i="4"/>
  <c r="H202" i="4"/>
  <c r="H278" i="4"/>
  <c r="H256" i="4"/>
  <c r="H267" i="4"/>
  <c r="H245" i="4"/>
  <c r="H182" i="4"/>
  <c r="H171" i="4"/>
  <c r="H193" i="4"/>
  <c r="H160" i="4"/>
  <c r="G282" i="4"/>
  <c r="G271" i="4"/>
  <c r="G260" i="4"/>
  <c r="G249" i="4"/>
  <c r="F269" i="4"/>
  <c r="F280" i="4"/>
  <c r="F258" i="4"/>
  <c r="F247" i="4"/>
  <c r="F188" i="4"/>
  <c r="F166" i="4"/>
  <c r="F177" i="4"/>
  <c r="F155" i="4"/>
  <c r="F52" i="4"/>
  <c r="G278" i="4"/>
  <c r="G267" i="4"/>
  <c r="G256" i="4"/>
  <c r="G245" i="4"/>
  <c r="H266" i="4"/>
  <c r="H277" i="4"/>
  <c r="H255" i="4"/>
  <c r="H244" i="4"/>
  <c r="D92" i="4"/>
  <c r="D103" i="4"/>
  <c r="M181" i="4"/>
  <c r="M170" i="4"/>
  <c r="M192" i="4"/>
  <c r="M159" i="4"/>
  <c r="T49" i="4"/>
  <c r="T69" i="4"/>
  <c r="M193" i="4"/>
  <c r="M182" i="4"/>
  <c r="M171" i="4"/>
  <c r="M160" i="4"/>
  <c r="T50" i="4"/>
  <c r="S214" i="4"/>
  <c r="S236" i="4"/>
  <c r="S203" i="4"/>
  <c r="S225" i="4"/>
  <c r="R167" i="4"/>
  <c r="R189" i="4"/>
  <c r="R178" i="4"/>
  <c r="R156" i="4"/>
  <c r="N204" i="4"/>
  <c r="N226" i="4"/>
  <c r="N237" i="4"/>
  <c r="N215" i="4"/>
  <c r="N179" i="4"/>
  <c r="N168" i="4"/>
  <c r="N190" i="4"/>
  <c r="N157" i="4"/>
  <c r="O210" i="4"/>
  <c r="O232" i="4"/>
  <c r="O199" i="4"/>
  <c r="O221" i="4"/>
  <c r="O63" i="4"/>
  <c r="S237" i="4"/>
  <c r="S215" i="4"/>
  <c r="S226" i="4"/>
  <c r="S204" i="4"/>
  <c r="O178" i="4"/>
  <c r="O189" i="4"/>
  <c r="O156" i="4"/>
  <c r="O167" i="4"/>
  <c r="R205" i="4"/>
  <c r="R227" i="4"/>
  <c r="R216" i="4"/>
  <c r="R238" i="4"/>
  <c r="Q189" i="4"/>
  <c r="Q156" i="4"/>
  <c r="Q178" i="4"/>
  <c r="Q167" i="4"/>
  <c r="S216" i="4"/>
  <c r="S238" i="4"/>
  <c r="S205" i="4"/>
  <c r="S227" i="4"/>
  <c r="O216" i="4"/>
  <c r="O238" i="4"/>
  <c r="O205" i="4"/>
  <c r="O227" i="4"/>
  <c r="Q237" i="4"/>
  <c r="Q215" i="4"/>
  <c r="Q226" i="4"/>
  <c r="Q204" i="4"/>
  <c r="S233" i="4"/>
  <c r="S211" i="4"/>
  <c r="S200" i="4"/>
  <c r="S222" i="4"/>
  <c r="O192" i="4"/>
  <c r="O181" i="4"/>
  <c r="O159" i="4"/>
  <c r="O170" i="4"/>
  <c r="O158" i="4"/>
  <c r="O180" i="4"/>
  <c r="O169" i="4"/>
  <c r="O191" i="4"/>
  <c r="E225" i="4"/>
  <c r="E214" i="4"/>
  <c r="E236" i="4"/>
  <c r="E203" i="4"/>
  <c r="I233" i="4"/>
  <c r="I222" i="4"/>
  <c r="I211" i="4"/>
  <c r="I200" i="4"/>
  <c r="I161" i="4"/>
  <c r="I172" i="4"/>
  <c r="I194" i="4"/>
  <c r="I183" i="4"/>
  <c r="G204" i="4"/>
  <c r="G237" i="4"/>
  <c r="G215" i="4"/>
  <c r="G226" i="4"/>
  <c r="E279" i="4"/>
  <c r="E257" i="4"/>
  <c r="E268" i="4"/>
  <c r="E246" i="4"/>
  <c r="D266" i="4"/>
  <c r="D244" i="4"/>
  <c r="D277" i="4"/>
  <c r="D255" i="4"/>
  <c r="D181" i="4"/>
  <c r="D159" i="4"/>
  <c r="D170" i="4"/>
  <c r="D192" i="4"/>
  <c r="D201" i="4"/>
  <c r="D223" i="4"/>
  <c r="D234" i="4"/>
  <c r="D212" i="4"/>
  <c r="F281" i="4"/>
  <c r="F259" i="4"/>
  <c r="F270" i="4"/>
  <c r="F248" i="4"/>
  <c r="H181" i="4"/>
  <c r="H159" i="4"/>
  <c r="H192" i="4"/>
  <c r="H170" i="4"/>
  <c r="F224" i="4"/>
  <c r="F202" i="4"/>
  <c r="F213" i="4"/>
  <c r="F235" i="4"/>
  <c r="I202" i="4"/>
  <c r="I213" i="4"/>
  <c r="I235" i="4"/>
  <c r="I224" i="4"/>
  <c r="F172" i="4"/>
  <c r="F161" i="4"/>
  <c r="F183" i="4"/>
  <c r="F194" i="4"/>
  <c r="E216" i="4"/>
  <c r="E238" i="4"/>
  <c r="E227" i="4"/>
  <c r="E205" i="4"/>
  <c r="I225" i="4"/>
  <c r="I214" i="4"/>
  <c r="I236" i="4"/>
  <c r="I203" i="4"/>
  <c r="I179" i="4"/>
  <c r="I157" i="4"/>
  <c r="I190" i="4"/>
  <c r="I168" i="4"/>
  <c r="C181" i="4"/>
  <c r="C170" i="4"/>
  <c r="C159" i="4"/>
  <c r="C192" i="4"/>
  <c r="G255" i="4"/>
  <c r="G244" i="4"/>
  <c r="G277" i="4"/>
  <c r="G266" i="4"/>
  <c r="H268" i="4"/>
  <c r="H246" i="4"/>
  <c r="H279" i="4"/>
  <c r="H257" i="4"/>
  <c r="H168" i="4"/>
  <c r="H157" i="4"/>
  <c r="H179" i="4"/>
  <c r="H190" i="4"/>
  <c r="G280" i="4"/>
  <c r="G269" i="4"/>
  <c r="G258" i="4"/>
  <c r="G247" i="4"/>
  <c r="G205" i="4"/>
  <c r="G227" i="4"/>
  <c r="G238" i="4"/>
  <c r="G216" i="4"/>
  <c r="F159" i="4"/>
  <c r="F170" i="4"/>
  <c r="F181" i="4"/>
  <c r="F192" i="4"/>
  <c r="E234" i="4"/>
  <c r="E201" i="4"/>
  <c r="E212" i="4"/>
  <c r="E223" i="4"/>
  <c r="G234" i="4"/>
  <c r="G223" i="4"/>
  <c r="G212" i="4"/>
  <c r="G201" i="4"/>
  <c r="H189" i="4"/>
  <c r="H156" i="4"/>
  <c r="H167" i="4"/>
  <c r="H178" i="4"/>
  <c r="R104" i="4"/>
  <c r="R93" i="4"/>
  <c r="I94" i="4"/>
  <c r="I105" i="4"/>
  <c r="E90" i="4"/>
  <c r="E101" i="4"/>
  <c r="M103" i="4"/>
  <c r="M92" i="4"/>
  <c r="M233" i="4"/>
  <c r="M211" i="4"/>
  <c r="M222" i="4"/>
  <c r="M200" i="4"/>
  <c r="T57" i="4"/>
  <c r="T72" i="4"/>
  <c r="Q181" i="4"/>
  <c r="Q170" i="4"/>
  <c r="Q192" i="4"/>
  <c r="Q159" i="4"/>
  <c r="O212" i="4"/>
  <c r="O234" i="4"/>
  <c r="O201" i="4"/>
  <c r="O223" i="4"/>
  <c r="R158" i="4"/>
  <c r="R191" i="4"/>
  <c r="R169" i="4"/>
  <c r="R180" i="4"/>
  <c r="O237" i="4"/>
  <c r="O215" i="4"/>
  <c r="O204" i="4"/>
  <c r="O226" i="4"/>
  <c r="N201" i="4"/>
  <c r="N223" i="4"/>
  <c r="N234" i="4"/>
  <c r="N212" i="4"/>
  <c r="O74" i="4"/>
  <c r="N161" i="4"/>
  <c r="N194" i="4"/>
  <c r="N183" i="4"/>
  <c r="N172" i="4"/>
  <c r="O233" i="4"/>
  <c r="O211" i="4"/>
  <c r="O222" i="4"/>
  <c r="O200" i="4"/>
  <c r="S212" i="4"/>
  <c r="S234" i="4"/>
  <c r="S201" i="4"/>
  <c r="S223" i="4"/>
  <c r="N156" i="4"/>
  <c r="N189" i="4"/>
  <c r="N178" i="4"/>
  <c r="N167" i="4"/>
  <c r="N202" i="4"/>
  <c r="N224" i="4"/>
  <c r="N235" i="4"/>
  <c r="N213" i="4"/>
  <c r="Q168" i="4"/>
  <c r="Q179" i="4"/>
  <c r="Q157" i="4"/>
  <c r="Q190" i="4"/>
  <c r="R204" i="4"/>
  <c r="R226" i="4"/>
  <c r="R237" i="4"/>
  <c r="R215" i="4"/>
  <c r="P168" i="4"/>
  <c r="P190" i="4"/>
  <c r="P157" i="4"/>
  <c r="P179" i="4"/>
  <c r="S210" i="4"/>
  <c r="S232" i="4"/>
  <c r="S199" i="4"/>
  <c r="S221" i="4"/>
  <c r="S63" i="4"/>
  <c r="P181" i="4"/>
  <c r="P170" i="4"/>
  <c r="P192" i="4"/>
  <c r="P159" i="4"/>
  <c r="P205" i="4"/>
  <c r="P227" i="4"/>
  <c r="P216" i="4"/>
  <c r="P238" i="4"/>
  <c r="O213" i="4"/>
  <c r="O235" i="4"/>
  <c r="O202" i="4"/>
  <c r="O224" i="4"/>
  <c r="E258" i="4"/>
  <c r="E247" i="4"/>
  <c r="E280" i="4"/>
  <c r="E269" i="4"/>
  <c r="I167" i="4"/>
  <c r="I178" i="4"/>
  <c r="I189" i="4"/>
  <c r="I156" i="4"/>
  <c r="C193" i="4"/>
  <c r="C171" i="4"/>
  <c r="C182" i="4"/>
  <c r="C160" i="4"/>
  <c r="D227" i="4"/>
  <c r="D205" i="4"/>
  <c r="D238" i="4"/>
  <c r="D216" i="4"/>
  <c r="G259" i="4"/>
  <c r="G248" i="4"/>
  <c r="G281" i="4"/>
  <c r="G270" i="4"/>
  <c r="E235" i="4"/>
  <c r="E224" i="4"/>
  <c r="E213" i="4"/>
  <c r="E202" i="4"/>
  <c r="D167" i="4"/>
  <c r="D178" i="4"/>
  <c r="D156" i="4"/>
  <c r="D189" i="4"/>
  <c r="C189" i="4"/>
  <c r="C178" i="4"/>
  <c r="C156" i="4"/>
  <c r="C167" i="4"/>
  <c r="F211" i="4"/>
  <c r="F233" i="4"/>
  <c r="F222" i="4"/>
  <c r="F200" i="4"/>
  <c r="D256" i="4"/>
  <c r="D278" i="4"/>
  <c r="D267" i="4"/>
  <c r="D245" i="4"/>
  <c r="F171" i="4"/>
  <c r="F182" i="4"/>
  <c r="F160" i="4"/>
  <c r="F193" i="4"/>
  <c r="F201" i="4"/>
  <c r="F223" i="4"/>
  <c r="F234" i="4"/>
  <c r="F212" i="4"/>
  <c r="F246" i="4"/>
  <c r="F257" i="4"/>
  <c r="F268" i="4"/>
  <c r="F279" i="4"/>
  <c r="I158" i="4"/>
  <c r="I191" i="4"/>
  <c r="I180" i="4"/>
  <c r="I169" i="4"/>
  <c r="E281" i="4"/>
  <c r="E270" i="4"/>
  <c r="E259" i="4"/>
  <c r="E248" i="4"/>
  <c r="E260" i="4"/>
  <c r="E271" i="4"/>
  <c r="E282" i="4"/>
  <c r="E249" i="4"/>
  <c r="I181" i="4"/>
  <c r="I159" i="4"/>
  <c r="I192" i="4"/>
  <c r="I170" i="4"/>
  <c r="D237" i="4"/>
  <c r="D215" i="4"/>
  <c r="D204" i="4"/>
  <c r="D226" i="4"/>
  <c r="G222" i="4"/>
  <c r="G211" i="4"/>
  <c r="G200" i="4"/>
  <c r="G233" i="4"/>
  <c r="H191" i="4"/>
  <c r="H158" i="4"/>
  <c r="H169" i="4"/>
  <c r="H180" i="4"/>
  <c r="H204" i="4"/>
  <c r="H226" i="4"/>
  <c r="H237" i="4"/>
  <c r="H215" i="4"/>
  <c r="G214" i="4"/>
  <c r="G203" i="4"/>
  <c r="G225" i="4"/>
  <c r="G236" i="4"/>
  <c r="G161" i="4"/>
  <c r="G183" i="4"/>
  <c r="G194" i="4"/>
  <c r="G172" i="4"/>
  <c r="E256" i="4"/>
  <c r="E267" i="4"/>
  <c r="E278" i="4"/>
  <c r="E245" i="4"/>
  <c r="G179" i="4"/>
  <c r="G190" i="4"/>
  <c r="G157" i="4"/>
  <c r="G168" i="4"/>
  <c r="P105" i="4"/>
  <c r="P94" i="4"/>
  <c r="H95" i="4"/>
  <c r="H106" i="4"/>
  <c r="Q92" i="4"/>
  <c r="Q103" i="4"/>
  <c r="T48" i="4"/>
  <c r="T68" i="4"/>
  <c r="M223" i="4"/>
  <c r="M201" i="4"/>
  <c r="M212" i="4"/>
  <c r="M234" i="4"/>
  <c r="T58" i="4"/>
  <c r="M178" i="4"/>
  <c r="M167" i="4"/>
  <c r="M189" i="4"/>
  <c r="M156" i="4"/>
  <c r="T46" i="4"/>
  <c r="T71" i="4"/>
  <c r="T73" i="4"/>
  <c r="M237" i="4"/>
  <c r="M215" i="4"/>
  <c r="M226" i="4"/>
  <c r="M204" i="4"/>
  <c r="T61" i="4"/>
  <c r="S192" i="4"/>
  <c r="S159" i="4"/>
  <c r="S170" i="4"/>
  <c r="S181" i="4"/>
  <c r="R200" i="4"/>
  <c r="R222" i="4"/>
  <c r="R233" i="4"/>
  <c r="R211" i="4"/>
  <c r="N160" i="4"/>
  <c r="N193" i="4"/>
  <c r="N182" i="4"/>
  <c r="N171" i="4"/>
  <c r="R168" i="4"/>
  <c r="R190" i="4"/>
  <c r="R179" i="4"/>
  <c r="R157" i="4"/>
  <c r="O166" i="4"/>
  <c r="O188" i="4"/>
  <c r="O177" i="4"/>
  <c r="O155" i="4"/>
  <c r="O52" i="4"/>
  <c r="S180" i="4"/>
  <c r="S191" i="4"/>
  <c r="S158" i="4"/>
  <c r="S169" i="4"/>
  <c r="N205" i="4"/>
  <c r="N227" i="4"/>
  <c r="N238" i="4"/>
  <c r="N216" i="4"/>
  <c r="Q233" i="4"/>
  <c r="Q211" i="4"/>
  <c r="Q222" i="4"/>
  <c r="Q200" i="4"/>
  <c r="S161" i="4"/>
  <c r="S194" i="4"/>
  <c r="S183" i="4"/>
  <c r="S172" i="4"/>
  <c r="P158" i="4"/>
  <c r="P191" i="4"/>
  <c r="P180" i="4"/>
  <c r="P169" i="4"/>
  <c r="O161" i="4"/>
  <c r="O194" i="4"/>
  <c r="O183" i="4"/>
  <c r="O172" i="4"/>
  <c r="Q172" i="4"/>
  <c r="Q183" i="4"/>
  <c r="Q194" i="4"/>
  <c r="Q161" i="4"/>
  <c r="Q182" i="4"/>
  <c r="Q171" i="4"/>
  <c r="Q193" i="4"/>
  <c r="Q160" i="4"/>
  <c r="P167" i="4"/>
  <c r="P189" i="4"/>
  <c r="P156" i="4"/>
  <c r="P178" i="4"/>
  <c r="S74" i="4"/>
  <c r="S178" i="4"/>
  <c r="S189" i="4"/>
  <c r="S156" i="4"/>
  <c r="S167" i="4"/>
  <c r="O203" i="4"/>
  <c r="O225" i="4"/>
  <c r="O236" i="4"/>
  <c r="O214" i="4"/>
  <c r="E159" i="4"/>
  <c r="E170" i="4"/>
  <c r="E181" i="4"/>
  <c r="E192" i="4"/>
  <c r="I260" i="4"/>
  <c r="I249" i="4"/>
  <c r="I282" i="4"/>
  <c r="I271" i="4"/>
  <c r="D249" i="4"/>
  <c r="D260" i="4"/>
  <c r="D271" i="4"/>
  <c r="D282" i="4"/>
  <c r="G182" i="4"/>
  <c r="G171" i="4"/>
  <c r="G160" i="4"/>
  <c r="G193" i="4"/>
  <c r="C183" i="4"/>
  <c r="C194" i="4"/>
  <c r="C161" i="4"/>
  <c r="C172" i="4"/>
  <c r="E158" i="4"/>
  <c r="E169" i="4"/>
  <c r="E180" i="4"/>
  <c r="E191" i="4"/>
  <c r="D214" i="4"/>
  <c r="D236" i="4"/>
  <c r="D225" i="4"/>
  <c r="D203" i="4"/>
  <c r="F277" i="4"/>
  <c r="F255" i="4"/>
  <c r="F266" i="4"/>
  <c r="F244" i="4"/>
  <c r="D168" i="4"/>
  <c r="D179" i="4"/>
  <c r="D157" i="4"/>
  <c r="D190" i="4"/>
  <c r="H214" i="4"/>
  <c r="H236" i="4"/>
  <c r="H225" i="4"/>
  <c r="H203" i="4"/>
  <c r="F267" i="4"/>
  <c r="F256" i="4"/>
  <c r="F245" i="4"/>
  <c r="F278" i="4"/>
  <c r="F180" i="4"/>
  <c r="F158" i="4"/>
  <c r="F169" i="4"/>
  <c r="F191" i="4"/>
  <c r="F205" i="4"/>
  <c r="F227" i="4"/>
  <c r="F238" i="4"/>
  <c r="F216" i="4"/>
  <c r="E237" i="4"/>
  <c r="E226" i="4"/>
  <c r="E215" i="4"/>
  <c r="E204" i="4"/>
  <c r="E183" i="4"/>
  <c r="E161" i="4"/>
  <c r="E172" i="4"/>
  <c r="E194" i="4"/>
  <c r="I256" i="4"/>
  <c r="I245" i="4"/>
  <c r="I278" i="4"/>
  <c r="I267" i="4"/>
  <c r="D270" i="4"/>
  <c r="D259" i="4"/>
  <c r="D248" i="4"/>
  <c r="D281" i="4"/>
  <c r="G178" i="4"/>
  <c r="G156" i="4"/>
  <c r="G167" i="4"/>
  <c r="G189" i="4"/>
  <c r="H234" i="4"/>
  <c r="H212" i="4"/>
  <c r="H223" i="4"/>
  <c r="H201" i="4"/>
  <c r="H270" i="4"/>
  <c r="H259" i="4"/>
  <c r="H281" i="4"/>
  <c r="H248" i="4"/>
  <c r="G192" i="4"/>
  <c r="G170" i="4"/>
  <c r="G181" i="4"/>
  <c r="G159" i="4"/>
  <c r="F203" i="4"/>
  <c r="F225" i="4"/>
  <c r="F214" i="4"/>
  <c r="F236" i="4"/>
  <c r="E179" i="4"/>
  <c r="E168" i="4"/>
  <c r="E190" i="4"/>
  <c r="E157" i="4"/>
  <c r="H200" i="4"/>
  <c r="H222" i="4"/>
  <c r="H233" i="4"/>
  <c r="H211" i="4"/>
  <c r="G103" i="4"/>
  <c r="G92" i="4"/>
  <c r="N104" i="4"/>
  <c r="N93" i="4"/>
  <c r="T66" i="3"/>
  <c r="T65" i="3"/>
  <c r="F26" i="3"/>
  <c r="J20" i="3"/>
  <c r="J66" i="3"/>
  <c r="J44" i="3"/>
  <c r="J55" i="3"/>
  <c r="J54" i="3"/>
  <c r="F59" i="3"/>
  <c r="J53" i="3"/>
  <c r="J24" i="3"/>
  <c r="J57" i="3"/>
  <c r="J56" i="3"/>
  <c r="J23" i="3"/>
  <c r="C19" i="3"/>
  <c r="C52" i="3" s="1"/>
  <c r="C41" i="3"/>
  <c r="C30" i="3"/>
  <c r="J54" i="2"/>
  <c r="C79" i="3"/>
  <c r="C72" i="4" s="1"/>
  <c r="J46" i="3"/>
  <c r="C65" i="3"/>
  <c r="J32" i="3"/>
  <c r="J21" i="3"/>
  <c r="G19" i="3"/>
  <c r="G26" i="3" s="1"/>
  <c r="G30" i="3"/>
  <c r="G41" i="3"/>
  <c r="E19" i="3"/>
  <c r="E52" i="3" s="1"/>
  <c r="E30" i="3"/>
  <c r="E41" i="3"/>
  <c r="D19" i="3"/>
  <c r="D52" i="3" s="1"/>
  <c r="D41" i="3"/>
  <c r="D30" i="3"/>
  <c r="J25" i="3"/>
  <c r="T79" i="3"/>
  <c r="O81" i="3"/>
  <c r="J33" i="3"/>
  <c r="C68" i="3"/>
  <c r="J35" i="3"/>
  <c r="J58" i="3"/>
  <c r="C76" i="3"/>
  <c r="C69" i="4" s="1"/>
  <c r="J43" i="3"/>
  <c r="C67" i="3"/>
  <c r="J34" i="3"/>
  <c r="F63" i="3"/>
  <c r="F37" i="3"/>
  <c r="H19" i="3"/>
  <c r="H52" i="3" s="1"/>
  <c r="H41" i="3"/>
  <c r="H30" i="3"/>
  <c r="C61" i="2"/>
  <c r="I19" i="3"/>
  <c r="I26" i="3" s="1"/>
  <c r="I41" i="3"/>
  <c r="I30" i="3"/>
  <c r="J22" i="3"/>
  <c r="T55" i="3"/>
  <c r="C80" i="3"/>
  <c r="C73" i="4" s="1"/>
  <c r="J47" i="3"/>
  <c r="J77" i="3"/>
  <c r="C64" i="3"/>
  <c r="J31" i="3"/>
  <c r="C78" i="3"/>
  <c r="C71" i="4" s="1"/>
  <c r="J45" i="3"/>
  <c r="F74" i="3"/>
  <c r="F67" i="4" s="1"/>
  <c r="F48" i="3"/>
  <c r="T75" i="3"/>
  <c r="T56" i="3"/>
  <c r="T76" i="3"/>
  <c r="T57" i="3"/>
  <c r="O70" i="3"/>
  <c r="T77" i="3"/>
  <c r="C69" i="3"/>
  <c r="J36" i="3"/>
  <c r="C75" i="3"/>
  <c r="C68" i="4" s="1"/>
  <c r="J42" i="3"/>
  <c r="S70" i="3"/>
  <c r="T53" i="3"/>
  <c r="T80" i="3"/>
  <c r="T68" i="3"/>
  <c r="O59" i="3"/>
  <c r="S81" i="3"/>
  <c r="T64" i="3"/>
  <c r="T69" i="3"/>
  <c r="T78" i="3"/>
  <c r="T67" i="3"/>
  <c r="T54" i="3"/>
  <c r="T58" i="3"/>
  <c r="S59" i="3"/>
  <c r="T33" i="3"/>
  <c r="T45" i="3"/>
  <c r="T44" i="3"/>
  <c r="T20" i="3"/>
  <c r="T47" i="3"/>
  <c r="T35" i="3"/>
  <c r="T42" i="3"/>
  <c r="T22" i="3"/>
  <c r="T43" i="3"/>
  <c r="N61" i="2"/>
  <c r="N41" i="3"/>
  <c r="N30" i="3"/>
  <c r="N19" i="3"/>
  <c r="S26" i="3"/>
  <c r="Q41" i="3"/>
  <c r="Q30" i="3"/>
  <c r="Q19" i="3"/>
  <c r="T34" i="3"/>
  <c r="T21" i="3"/>
  <c r="T25" i="3"/>
  <c r="O26" i="3"/>
  <c r="R61" i="2"/>
  <c r="R41" i="3"/>
  <c r="R30" i="3"/>
  <c r="R19" i="3"/>
  <c r="T23" i="3"/>
  <c r="T24" i="3"/>
  <c r="O48" i="3"/>
  <c r="S37" i="3"/>
  <c r="P61" i="2"/>
  <c r="P19" i="3"/>
  <c r="P41" i="3"/>
  <c r="P30" i="3"/>
  <c r="T31" i="3"/>
  <c r="T32" i="3"/>
  <c r="T36" i="3"/>
  <c r="T46" i="3"/>
  <c r="O37" i="3"/>
  <c r="S48" i="3"/>
  <c r="M61" i="2"/>
  <c r="M41" i="3"/>
  <c r="M74" i="3" s="1"/>
  <c r="M30" i="3"/>
  <c r="M63" i="3" s="1"/>
  <c r="M56" i="4" s="1"/>
  <c r="M19" i="3"/>
  <c r="M52" i="3" s="1"/>
  <c r="T54" i="2"/>
  <c r="E61" i="2"/>
  <c r="D61" i="2"/>
  <c r="G61" i="2"/>
  <c r="I61" i="2"/>
  <c r="T237" i="4" l="1"/>
  <c r="T158" i="4"/>
  <c r="J72" i="4"/>
  <c r="T271" i="4"/>
  <c r="J73" i="4"/>
  <c r="C84" i="4"/>
  <c r="J71" i="4"/>
  <c r="T279" i="4"/>
  <c r="J68" i="4"/>
  <c r="J69" i="4"/>
  <c r="T180" i="4"/>
  <c r="T178" i="4"/>
  <c r="J191" i="4"/>
  <c r="J180" i="4"/>
  <c r="T193" i="4"/>
  <c r="J213" i="4"/>
  <c r="T191" i="4"/>
  <c r="T277" i="4"/>
  <c r="J158" i="4"/>
  <c r="T200" i="4"/>
  <c r="T169" i="4"/>
  <c r="T257" i="4"/>
  <c r="T213" i="4"/>
  <c r="T268" i="4"/>
  <c r="T235" i="4"/>
  <c r="J169" i="4"/>
  <c r="T224" i="4"/>
  <c r="T223" i="4"/>
  <c r="T202" i="4"/>
  <c r="T227" i="4"/>
  <c r="T179" i="4"/>
  <c r="T248" i="4"/>
  <c r="T226" i="4"/>
  <c r="T189" i="4"/>
  <c r="J160" i="4"/>
  <c r="J181" i="4"/>
  <c r="T171" i="4"/>
  <c r="T170" i="4"/>
  <c r="J246" i="4"/>
  <c r="J224" i="4"/>
  <c r="T183" i="4"/>
  <c r="T190" i="4"/>
  <c r="T238" i="4"/>
  <c r="T258" i="4"/>
  <c r="J193" i="4"/>
  <c r="T244" i="4"/>
  <c r="T256" i="4"/>
  <c r="T215" i="4"/>
  <c r="T167" i="4"/>
  <c r="J182" i="4"/>
  <c r="T182" i="4"/>
  <c r="T181" i="4"/>
  <c r="J235" i="4"/>
  <c r="T84" i="4"/>
  <c r="T203" i="4"/>
  <c r="T205" i="4"/>
  <c r="T282" i="4"/>
  <c r="T269" i="4"/>
  <c r="T225" i="4"/>
  <c r="J172" i="4"/>
  <c r="T234" i="4"/>
  <c r="J156" i="4"/>
  <c r="T222" i="4"/>
  <c r="J179" i="4"/>
  <c r="T214" i="4"/>
  <c r="T255" i="4"/>
  <c r="T259" i="4"/>
  <c r="T278" i="4"/>
  <c r="J161" i="4"/>
  <c r="T79" i="4"/>
  <c r="T212" i="4"/>
  <c r="J178" i="4"/>
  <c r="T211" i="4"/>
  <c r="J192" i="4"/>
  <c r="T82" i="4"/>
  <c r="J157" i="4"/>
  <c r="J279" i="4"/>
  <c r="T194" i="4"/>
  <c r="T168" i="4"/>
  <c r="T236" i="4"/>
  <c r="T266" i="4"/>
  <c r="T270" i="4"/>
  <c r="T267" i="4"/>
  <c r="J171" i="4"/>
  <c r="J194" i="4"/>
  <c r="T201" i="4"/>
  <c r="J189" i="4"/>
  <c r="T233" i="4"/>
  <c r="J159" i="4"/>
  <c r="T83" i="4"/>
  <c r="T159" i="4"/>
  <c r="J168" i="4"/>
  <c r="J257" i="4"/>
  <c r="J81" i="4"/>
  <c r="T161" i="4"/>
  <c r="T80" i="4"/>
  <c r="T216" i="4"/>
  <c r="T260" i="4"/>
  <c r="T280" i="4"/>
  <c r="T281" i="4"/>
  <c r="T245" i="4"/>
  <c r="T172" i="4"/>
  <c r="J167" i="4"/>
  <c r="J183" i="4"/>
  <c r="T204" i="4"/>
  <c r="T156" i="4"/>
  <c r="J170" i="4"/>
  <c r="T160" i="4"/>
  <c r="T192" i="4"/>
  <c r="J190" i="4"/>
  <c r="J268" i="4"/>
  <c r="J202" i="4"/>
  <c r="T157" i="4"/>
  <c r="T249" i="4"/>
  <c r="T247" i="4"/>
  <c r="S272" i="4"/>
  <c r="S228" i="4"/>
  <c r="D26" i="3"/>
  <c r="S261" i="4"/>
  <c r="S250" i="4"/>
  <c r="O184" i="4"/>
  <c r="S239" i="4"/>
  <c r="G52" i="3"/>
  <c r="S283" i="4"/>
  <c r="C266" i="4"/>
  <c r="J266" i="4" s="1"/>
  <c r="C277" i="4"/>
  <c r="J277" i="4" s="1"/>
  <c r="C255" i="4"/>
  <c r="J255" i="4" s="1"/>
  <c r="C244" i="4"/>
  <c r="J244" i="4" s="1"/>
  <c r="C258" i="4"/>
  <c r="J258" i="4" s="1"/>
  <c r="C247" i="4"/>
  <c r="J247" i="4" s="1"/>
  <c r="C280" i="4"/>
  <c r="J280" i="4" s="1"/>
  <c r="C269" i="4"/>
  <c r="J269" i="4" s="1"/>
  <c r="F70" i="3"/>
  <c r="F56" i="4"/>
  <c r="F78" i="4" s="1"/>
  <c r="C278" i="4"/>
  <c r="J278" i="4" s="1"/>
  <c r="C267" i="4"/>
  <c r="J267" i="4" s="1"/>
  <c r="C256" i="4"/>
  <c r="J256" i="4" s="1"/>
  <c r="C245" i="4"/>
  <c r="J245" i="4" s="1"/>
  <c r="G114" i="4"/>
  <c r="F7" i="5" s="1"/>
  <c r="G125" i="4"/>
  <c r="D104" i="4"/>
  <c r="D93" i="4"/>
  <c r="O95" i="4"/>
  <c r="O106" i="4"/>
  <c r="O195" i="4"/>
  <c r="M101" i="4"/>
  <c r="M90" i="4"/>
  <c r="H117" i="4"/>
  <c r="H128" i="4"/>
  <c r="D94" i="4"/>
  <c r="D105" i="4"/>
  <c r="F91" i="4"/>
  <c r="F102" i="4"/>
  <c r="S217" i="4"/>
  <c r="O250" i="4"/>
  <c r="R92" i="4"/>
  <c r="R103" i="4"/>
  <c r="M147" i="4"/>
  <c r="M136" i="4"/>
  <c r="I116" i="4"/>
  <c r="I127" i="4"/>
  <c r="I104" i="4"/>
  <c r="I93" i="4"/>
  <c r="I92" i="4"/>
  <c r="I103" i="4"/>
  <c r="I90" i="4"/>
  <c r="I101" i="4"/>
  <c r="O206" i="4"/>
  <c r="R101" i="4"/>
  <c r="R90" i="4"/>
  <c r="F195" i="4"/>
  <c r="P106" i="4"/>
  <c r="P95" i="4"/>
  <c r="S184" i="4"/>
  <c r="N103" i="4"/>
  <c r="N92" i="4"/>
  <c r="R95" i="4"/>
  <c r="R106" i="4"/>
  <c r="C270" i="4"/>
  <c r="J270" i="4" s="1"/>
  <c r="C259" i="4"/>
  <c r="J259" i="4" s="1"/>
  <c r="C248" i="4"/>
  <c r="J248" i="4" s="1"/>
  <c r="C281" i="4"/>
  <c r="J281" i="4" s="1"/>
  <c r="C59" i="3"/>
  <c r="G147" i="4"/>
  <c r="F40" i="5" s="1"/>
  <c r="G136" i="4"/>
  <c r="F93" i="4"/>
  <c r="F104" i="4"/>
  <c r="E106" i="4"/>
  <c r="E95" i="4"/>
  <c r="H93" i="4"/>
  <c r="H104" i="4"/>
  <c r="P101" i="4"/>
  <c r="P90" i="4"/>
  <c r="P103" i="4"/>
  <c r="P92" i="4"/>
  <c r="O89" i="4"/>
  <c r="O85" i="4"/>
  <c r="O100" i="4"/>
  <c r="O173" i="4"/>
  <c r="S104" i="4"/>
  <c r="S93" i="4"/>
  <c r="Q147" i="4"/>
  <c r="Q136" i="4"/>
  <c r="P116" i="4"/>
  <c r="P127" i="4"/>
  <c r="H94" i="4"/>
  <c r="H105" i="4"/>
  <c r="P104" i="4"/>
  <c r="P93" i="4"/>
  <c r="N95" i="4"/>
  <c r="N106" i="4"/>
  <c r="O283" i="4"/>
  <c r="E145" i="4"/>
  <c r="E134" i="4"/>
  <c r="R115" i="4"/>
  <c r="R126" i="4"/>
  <c r="G102" i="4"/>
  <c r="G91" i="4"/>
  <c r="D102" i="4"/>
  <c r="D91" i="4"/>
  <c r="O104" i="4"/>
  <c r="O93" i="4"/>
  <c r="Q90" i="4"/>
  <c r="Q101" i="4"/>
  <c r="O239" i="4"/>
  <c r="N91" i="4"/>
  <c r="N102" i="4"/>
  <c r="M104" i="4"/>
  <c r="M93" i="4"/>
  <c r="F162" i="4"/>
  <c r="F105" i="4"/>
  <c r="F94" i="4"/>
  <c r="D90" i="4"/>
  <c r="D101" i="4"/>
  <c r="D95" i="4"/>
  <c r="D106" i="4"/>
  <c r="S89" i="4"/>
  <c r="S85" i="4"/>
  <c r="S100" i="4"/>
  <c r="S91" i="4"/>
  <c r="S102" i="4"/>
  <c r="S105" i="4"/>
  <c r="S94" i="4"/>
  <c r="O102" i="4"/>
  <c r="O91" i="4"/>
  <c r="M177" i="4"/>
  <c r="M166" i="4"/>
  <c r="M188" i="4"/>
  <c r="M162" i="4"/>
  <c r="M52" i="4"/>
  <c r="C282" i="4"/>
  <c r="J282" i="4" s="1"/>
  <c r="C271" i="4"/>
  <c r="J271" i="4" s="1"/>
  <c r="C260" i="4"/>
  <c r="J260" i="4" s="1"/>
  <c r="C249" i="4"/>
  <c r="J249" i="4" s="1"/>
  <c r="E59" i="3"/>
  <c r="E45" i="4"/>
  <c r="M232" i="4"/>
  <c r="M210" i="4"/>
  <c r="M199" i="4"/>
  <c r="M63" i="4"/>
  <c r="M221" i="4"/>
  <c r="J69" i="3"/>
  <c r="C62" i="4"/>
  <c r="J62" i="4" s="1"/>
  <c r="F265" i="4"/>
  <c r="F272" i="4" s="1"/>
  <c r="F254" i="4"/>
  <c r="F261" i="4" s="1"/>
  <c r="F276" i="4"/>
  <c r="F283" i="4" s="1"/>
  <c r="F243" i="4"/>
  <c r="F250" i="4" s="1"/>
  <c r="J64" i="3"/>
  <c r="C57" i="4"/>
  <c r="J57" i="4" s="1"/>
  <c r="H59" i="3"/>
  <c r="H45" i="4"/>
  <c r="J67" i="3"/>
  <c r="C60" i="4"/>
  <c r="J60" i="4" s="1"/>
  <c r="D59" i="3"/>
  <c r="D45" i="4"/>
  <c r="N115" i="4"/>
  <c r="N126" i="4"/>
  <c r="H90" i="4"/>
  <c r="H101" i="4"/>
  <c r="H91" i="4"/>
  <c r="H102" i="4"/>
  <c r="E105" i="4"/>
  <c r="E94" i="4"/>
  <c r="S101" i="4"/>
  <c r="S90" i="4"/>
  <c r="Q94" i="4"/>
  <c r="Q105" i="4"/>
  <c r="S106" i="4"/>
  <c r="S95" i="4"/>
  <c r="O162" i="4"/>
  <c r="R91" i="4"/>
  <c r="R102" i="4"/>
  <c r="Q114" i="4"/>
  <c r="Q125" i="4"/>
  <c r="P149" i="4"/>
  <c r="P138" i="4"/>
  <c r="E92" i="4"/>
  <c r="E103" i="4"/>
  <c r="S206" i="4"/>
  <c r="O272" i="4"/>
  <c r="E123" i="4"/>
  <c r="E112" i="4"/>
  <c r="R137" i="4"/>
  <c r="R148" i="4"/>
  <c r="F95" i="4"/>
  <c r="F106" i="4"/>
  <c r="O217" i="4"/>
  <c r="M94" i="4"/>
  <c r="M105" i="4"/>
  <c r="D147" i="4"/>
  <c r="D136" i="4"/>
  <c r="F184" i="4"/>
  <c r="I91" i="4"/>
  <c r="I102" i="4"/>
  <c r="C92" i="4"/>
  <c r="C103" i="4"/>
  <c r="S173" i="4"/>
  <c r="S195" i="4"/>
  <c r="O105" i="4"/>
  <c r="O94" i="4"/>
  <c r="M95" i="4"/>
  <c r="M106" i="4"/>
  <c r="M81" i="3"/>
  <c r="M67" i="4"/>
  <c r="M78" i="4" s="1"/>
  <c r="G59" i="3"/>
  <c r="G45" i="4"/>
  <c r="J68" i="3"/>
  <c r="C61" i="4"/>
  <c r="J61" i="4" s="1"/>
  <c r="J65" i="3"/>
  <c r="C58" i="4"/>
  <c r="J58" i="4" s="1"/>
  <c r="N137" i="4"/>
  <c r="N148" i="4"/>
  <c r="Q95" i="4"/>
  <c r="Q106" i="4"/>
  <c r="S92" i="4"/>
  <c r="S103" i="4"/>
  <c r="N94" i="4"/>
  <c r="N105" i="4"/>
  <c r="H139" i="4"/>
  <c r="H150" i="4"/>
  <c r="G106" i="4"/>
  <c r="G95" i="4"/>
  <c r="G104" i="4"/>
  <c r="G93" i="4"/>
  <c r="G90" i="4"/>
  <c r="G101" i="4"/>
  <c r="F90" i="4"/>
  <c r="F101" i="4"/>
  <c r="P102" i="4"/>
  <c r="P91" i="4"/>
  <c r="Q91" i="4"/>
  <c r="Q102" i="4"/>
  <c r="N90" i="4"/>
  <c r="N101" i="4"/>
  <c r="O261" i="4"/>
  <c r="Q104" i="4"/>
  <c r="Q93" i="4"/>
  <c r="M114" i="4"/>
  <c r="M125" i="4"/>
  <c r="I149" i="4"/>
  <c r="I138" i="4"/>
  <c r="E102" i="4"/>
  <c r="E91" i="4"/>
  <c r="F92" i="4"/>
  <c r="F103" i="4"/>
  <c r="G94" i="4"/>
  <c r="G105" i="4"/>
  <c r="I95" i="4"/>
  <c r="I106" i="4"/>
  <c r="E93" i="4"/>
  <c r="E104" i="4"/>
  <c r="O103" i="4"/>
  <c r="O92" i="4"/>
  <c r="O101" i="4"/>
  <c r="O90" i="4"/>
  <c r="O228" i="4"/>
  <c r="D125" i="4"/>
  <c r="D114" i="4"/>
  <c r="F173" i="4"/>
  <c r="H92" i="4"/>
  <c r="H103" i="4"/>
  <c r="S162" i="4"/>
  <c r="R105" i="4"/>
  <c r="R94" i="4"/>
  <c r="M102" i="4"/>
  <c r="M91" i="4"/>
  <c r="E26" i="3"/>
  <c r="C26" i="3"/>
  <c r="F81" i="3"/>
  <c r="J19" i="3"/>
  <c r="I52" i="3"/>
  <c r="H26" i="3"/>
  <c r="J78" i="3"/>
  <c r="J76" i="3"/>
  <c r="J61" i="2"/>
  <c r="J75" i="3"/>
  <c r="J80" i="3"/>
  <c r="J79" i="3"/>
  <c r="G74" i="3"/>
  <c r="G67" i="4" s="1"/>
  <c r="G48" i="3"/>
  <c r="E74" i="3"/>
  <c r="E67" i="4" s="1"/>
  <c r="E48" i="3"/>
  <c r="C63" i="3"/>
  <c r="C56" i="4" s="1"/>
  <c r="J30" i="3"/>
  <c r="C37" i="3"/>
  <c r="I63" i="3"/>
  <c r="I37" i="3"/>
  <c r="H63" i="3"/>
  <c r="H37" i="3"/>
  <c r="D63" i="3"/>
  <c r="D37" i="3"/>
  <c r="E63" i="3"/>
  <c r="E37" i="3"/>
  <c r="C74" i="3"/>
  <c r="C67" i="4" s="1"/>
  <c r="J41" i="3"/>
  <c r="C48" i="3"/>
  <c r="G63" i="3"/>
  <c r="G37" i="3"/>
  <c r="I74" i="3"/>
  <c r="I67" i="4" s="1"/>
  <c r="I48" i="3"/>
  <c r="H74" i="3"/>
  <c r="H67" i="4" s="1"/>
  <c r="H48" i="3"/>
  <c r="D74" i="3"/>
  <c r="D67" i="4" s="1"/>
  <c r="D48" i="3"/>
  <c r="N37" i="3"/>
  <c r="N63" i="3"/>
  <c r="P26" i="3"/>
  <c r="P52" i="3"/>
  <c r="R48" i="3"/>
  <c r="R74" i="3"/>
  <c r="Q48" i="3"/>
  <c r="Q74" i="3"/>
  <c r="M70" i="3"/>
  <c r="P37" i="3"/>
  <c r="P63" i="3"/>
  <c r="R26" i="3"/>
  <c r="R52" i="3"/>
  <c r="Q26" i="3"/>
  <c r="Q52" i="3"/>
  <c r="N26" i="3"/>
  <c r="N52" i="3"/>
  <c r="P48" i="3"/>
  <c r="P74" i="3"/>
  <c r="P67" i="4" s="1"/>
  <c r="R37" i="3"/>
  <c r="R63" i="3"/>
  <c r="Q37" i="3"/>
  <c r="Q63" i="3"/>
  <c r="M59" i="3"/>
  <c r="N48" i="3"/>
  <c r="N74" i="3"/>
  <c r="T61" i="2"/>
  <c r="M48" i="3"/>
  <c r="T41" i="3"/>
  <c r="M26" i="3"/>
  <c r="T19" i="3"/>
  <c r="T30" i="3"/>
  <c r="M37" i="3"/>
  <c r="T91" i="4" l="1"/>
  <c r="C80" i="4"/>
  <c r="T102" i="4"/>
  <c r="F29" i="5"/>
  <c r="C79" i="4"/>
  <c r="C83" i="4"/>
  <c r="C78" i="4"/>
  <c r="H78" i="4"/>
  <c r="C82" i="4"/>
  <c r="F18" i="5"/>
  <c r="T95" i="4"/>
  <c r="T92" i="4"/>
  <c r="T103" i="4"/>
  <c r="M239" i="4"/>
  <c r="J92" i="4"/>
  <c r="M206" i="4"/>
  <c r="T90" i="4"/>
  <c r="P276" i="4"/>
  <c r="P283" i="4" s="1"/>
  <c r="P265" i="4"/>
  <c r="P272" i="4" s="1"/>
  <c r="P243" i="4"/>
  <c r="P250" i="4" s="1"/>
  <c r="P254" i="4"/>
  <c r="T106" i="4"/>
  <c r="M217" i="4"/>
  <c r="T101" i="4"/>
  <c r="M195" i="4"/>
  <c r="M173" i="4"/>
  <c r="J67" i="4"/>
  <c r="M184" i="4"/>
  <c r="T105" i="4"/>
  <c r="M228" i="4"/>
  <c r="T93" i="4"/>
  <c r="M243" i="4"/>
  <c r="M276" i="4"/>
  <c r="M254" i="4"/>
  <c r="M261" i="4" s="1"/>
  <c r="M265" i="4"/>
  <c r="M272" i="4" s="1"/>
  <c r="J103" i="4"/>
  <c r="T94" i="4"/>
  <c r="T104" i="4"/>
  <c r="P261" i="4"/>
  <c r="P74" i="4"/>
  <c r="R70" i="3"/>
  <c r="R56" i="4"/>
  <c r="N59" i="3"/>
  <c r="N45" i="4"/>
  <c r="R59" i="3"/>
  <c r="R45" i="4"/>
  <c r="H243" i="4"/>
  <c r="H250" i="4" s="1"/>
  <c r="H254" i="4"/>
  <c r="H261" i="4" s="1"/>
  <c r="H265" i="4"/>
  <c r="H272" i="4" s="1"/>
  <c r="H276" i="4"/>
  <c r="H283" i="4" s="1"/>
  <c r="G70" i="3"/>
  <c r="G56" i="4"/>
  <c r="G78" i="4" s="1"/>
  <c r="E254" i="4"/>
  <c r="E261" i="4" s="1"/>
  <c r="E243" i="4"/>
  <c r="E250" i="4" s="1"/>
  <c r="E276" i="4"/>
  <c r="E283" i="4" s="1"/>
  <c r="E265" i="4"/>
  <c r="E272" i="4" s="1"/>
  <c r="O145" i="4"/>
  <c r="D38" i="5" s="1"/>
  <c r="O134" i="4"/>
  <c r="D27" i="5" s="1"/>
  <c r="E115" i="4"/>
  <c r="E126" i="4"/>
  <c r="G116" i="4"/>
  <c r="G127" i="4"/>
  <c r="E146" i="4"/>
  <c r="E135" i="4"/>
  <c r="Q124" i="4"/>
  <c r="Q113" i="4"/>
  <c r="F123" i="4"/>
  <c r="F112" i="4"/>
  <c r="G148" i="4"/>
  <c r="G137" i="4"/>
  <c r="S125" i="4"/>
  <c r="S114" i="4"/>
  <c r="C226" i="4"/>
  <c r="J226" i="4" s="1"/>
  <c r="C204" i="4"/>
  <c r="J204" i="4" s="1"/>
  <c r="C215" i="4"/>
  <c r="J215" i="4" s="1"/>
  <c r="J83" i="4"/>
  <c r="C237" i="4"/>
  <c r="J237" i="4" s="1"/>
  <c r="M283" i="4"/>
  <c r="M250" i="4"/>
  <c r="M74" i="4"/>
  <c r="M139" i="4"/>
  <c r="M150" i="4"/>
  <c r="O138" i="4"/>
  <c r="O149" i="4"/>
  <c r="C125" i="4"/>
  <c r="B18" i="5" s="1"/>
  <c r="C114" i="4"/>
  <c r="B7" i="5" s="1"/>
  <c r="M116" i="4"/>
  <c r="M127" i="4"/>
  <c r="E114" i="4"/>
  <c r="D7" i="5" s="1"/>
  <c r="E125" i="4"/>
  <c r="S117" i="4"/>
  <c r="S128" i="4"/>
  <c r="S123" i="4"/>
  <c r="S112" i="4"/>
  <c r="E149" i="4"/>
  <c r="D42" i="5" s="1"/>
  <c r="E138" i="4"/>
  <c r="D31" i="5" s="1"/>
  <c r="H123" i="4"/>
  <c r="G16" i="5" s="1"/>
  <c r="H112" i="4"/>
  <c r="S127" i="4"/>
  <c r="H20" i="5" s="1"/>
  <c r="S116" i="4"/>
  <c r="H9" i="5" s="1"/>
  <c r="S144" i="4"/>
  <c r="S133" i="4"/>
  <c r="S107" i="4"/>
  <c r="D128" i="4"/>
  <c r="D117" i="4"/>
  <c r="C10" i="5" s="1"/>
  <c r="F149" i="4"/>
  <c r="E42" i="5" s="1"/>
  <c r="F138" i="4"/>
  <c r="E31" i="5" s="1"/>
  <c r="M148" i="4"/>
  <c r="M137" i="4"/>
  <c r="Q145" i="4"/>
  <c r="Q134" i="4"/>
  <c r="D124" i="4"/>
  <c r="D113" i="4"/>
  <c r="C6" i="5" s="1"/>
  <c r="P137" i="4"/>
  <c r="P148" i="4"/>
  <c r="S148" i="4"/>
  <c r="S137" i="4"/>
  <c r="O111" i="4"/>
  <c r="O122" i="4"/>
  <c r="O96" i="4"/>
  <c r="P145" i="4"/>
  <c r="P134" i="4"/>
  <c r="E150" i="4"/>
  <c r="E139" i="4"/>
  <c r="R117" i="4"/>
  <c r="G10" i="5" s="1"/>
  <c r="R128" i="4"/>
  <c r="G21" i="5" s="1"/>
  <c r="P117" i="4"/>
  <c r="P128" i="4"/>
  <c r="R134" i="4"/>
  <c r="R145" i="4"/>
  <c r="I147" i="4"/>
  <c r="I136" i="4"/>
  <c r="D127" i="4"/>
  <c r="D116" i="4"/>
  <c r="M123" i="4"/>
  <c r="M112" i="4"/>
  <c r="O128" i="4"/>
  <c r="O117" i="4"/>
  <c r="Q59" i="3"/>
  <c r="Q45" i="4"/>
  <c r="N81" i="3"/>
  <c r="N67" i="4"/>
  <c r="Q81" i="3"/>
  <c r="Q67" i="4"/>
  <c r="P59" i="3"/>
  <c r="P45" i="4"/>
  <c r="P78" i="4" s="1"/>
  <c r="E70" i="3"/>
  <c r="E56" i="4"/>
  <c r="E78" i="4" s="1"/>
  <c r="H70" i="3"/>
  <c r="H56" i="4"/>
  <c r="H147" i="4"/>
  <c r="H136" i="4"/>
  <c r="O125" i="4"/>
  <c r="O114" i="4"/>
  <c r="I150" i="4"/>
  <c r="I139" i="4"/>
  <c r="F136" i="4"/>
  <c r="F147" i="4"/>
  <c r="N134" i="4"/>
  <c r="N145" i="4"/>
  <c r="P124" i="4"/>
  <c r="P113" i="4"/>
  <c r="G134" i="4"/>
  <c r="F27" i="5" s="1"/>
  <c r="G145" i="4"/>
  <c r="F38" i="5" s="1"/>
  <c r="G128" i="4"/>
  <c r="G117" i="4"/>
  <c r="N149" i="4"/>
  <c r="N138" i="4"/>
  <c r="Q150" i="4"/>
  <c r="Q139" i="4"/>
  <c r="M117" i="4"/>
  <c r="M128" i="4"/>
  <c r="I146" i="4"/>
  <c r="I135" i="4"/>
  <c r="R146" i="4"/>
  <c r="R135" i="4"/>
  <c r="S139" i="4"/>
  <c r="S150" i="4"/>
  <c r="S134" i="4"/>
  <c r="S145" i="4"/>
  <c r="H146" i="4"/>
  <c r="H135" i="4"/>
  <c r="G28" i="5" s="1"/>
  <c r="C214" i="4"/>
  <c r="J214" i="4" s="1"/>
  <c r="C236" i="4"/>
  <c r="J236" i="4" s="1"/>
  <c r="C225" i="4"/>
  <c r="J225" i="4" s="1"/>
  <c r="C203" i="4"/>
  <c r="J203" i="4" s="1"/>
  <c r="J82" i="4"/>
  <c r="C211" i="4"/>
  <c r="J211" i="4" s="1"/>
  <c r="C222" i="4"/>
  <c r="J222" i="4" s="1"/>
  <c r="J79" i="4"/>
  <c r="C200" i="4"/>
  <c r="J200" i="4" s="1"/>
  <c r="C233" i="4"/>
  <c r="J233" i="4" s="1"/>
  <c r="S149" i="4"/>
  <c r="H42" i="5" s="1"/>
  <c r="S138" i="4"/>
  <c r="H31" i="5" s="1"/>
  <c r="D145" i="4"/>
  <c r="D134" i="4"/>
  <c r="C27" i="5" s="1"/>
  <c r="N146" i="4"/>
  <c r="N135" i="4"/>
  <c r="Q112" i="4"/>
  <c r="Q123" i="4"/>
  <c r="D146" i="4"/>
  <c r="C39" i="5" s="1"/>
  <c r="D135" i="4"/>
  <c r="N139" i="4"/>
  <c r="N150" i="4"/>
  <c r="H149" i="4"/>
  <c r="H138" i="4"/>
  <c r="P114" i="4"/>
  <c r="P125" i="4"/>
  <c r="H148" i="4"/>
  <c r="G41" i="5" s="1"/>
  <c r="H137" i="4"/>
  <c r="G30" i="5" s="1"/>
  <c r="F148" i="4"/>
  <c r="E41" i="5" s="1"/>
  <c r="F137" i="4"/>
  <c r="E30" i="5" s="1"/>
  <c r="C155" i="4"/>
  <c r="C166" i="4"/>
  <c r="C177" i="4"/>
  <c r="C188" i="4"/>
  <c r="C52" i="4"/>
  <c r="N114" i="4"/>
  <c r="C7" i="5" s="1"/>
  <c r="N125" i="4"/>
  <c r="C18" i="5" s="1"/>
  <c r="P150" i="4"/>
  <c r="P139" i="4"/>
  <c r="I125" i="4"/>
  <c r="H18" i="5" s="1"/>
  <c r="I114" i="4"/>
  <c r="H7" i="5" s="1"/>
  <c r="R147" i="4"/>
  <c r="R136" i="4"/>
  <c r="F135" i="4"/>
  <c r="F146" i="4"/>
  <c r="M134" i="4"/>
  <c r="M145" i="4"/>
  <c r="Q70" i="3"/>
  <c r="Q56" i="4"/>
  <c r="D276" i="4"/>
  <c r="D283" i="4" s="1"/>
  <c r="D254" i="4"/>
  <c r="D261" i="4" s="1"/>
  <c r="D265" i="4"/>
  <c r="D272" i="4" s="1"/>
  <c r="D243" i="4"/>
  <c r="D250" i="4" s="1"/>
  <c r="I254" i="4"/>
  <c r="I261" i="4" s="1"/>
  <c r="I265" i="4"/>
  <c r="I272" i="4" s="1"/>
  <c r="I276" i="4"/>
  <c r="I283" i="4" s="1"/>
  <c r="I243" i="4"/>
  <c r="I250" i="4" s="1"/>
  <c r="C210" i="4"/>
  <c r="C232" i="4"/>
  <c r="C221" i="4"/>
  <c r="C199" i="4"/>
  <c r="C63" i="4"/>
  <c r="G276" i="4"/>
  <c r="G283" i="4" s="1"/>
  <c r="G254" i="4"/>
  <c r="G261" i="4" s="1"/>
  <c r="G265" i="4"/>
  <c r="G272" i="4" s="1"/>
  <c r="G243" i="4"/>
  <c r="G250" i="4" s="1"/>
  <c r="I59" i="3"/>
  <c r="J59" i="3" s="1"/>
  <c r="I45" i="4"/>
  <c r="J45" i="4" s="1"/>
  <c r="M124" i="4"/>
  <c r="M113" i="4"/>
  <c r="R116" i="4"/>
  <c r="R127" i="4"/>
  <c r="H125" i="4"/>
  <c r="H114" i="4"/>
  <c r="O136" i="4"/>
  <c r="O147" i="4"/>
  <c r="I128" i="4"/>
  <c r="H21" i="5" s="1"/>
  <c r="I117" i="4"/>
  <c r="H10" i="5" s="1"/>
  <c r="F125" i="4"/>
  <c r="E18" i="5" s="1"/>
  <c r="F114" i="4"/>
  <c r="E7" i="5" s="1"/>
  <c r="Q126" i="4"/>
  <c r="Q115" i="4"/>
  <c r="N123" i="4"/>
  <c r="N112" i="4"/>
  <c r="P135" i="4"/>
  <c r="P146" i="4"/>
  <c r="G112" i="4"/>
  <c r="F5" i="5" s="1"/>
  <c r="G123" i="4"/>
  <c r="F16" i="5" s="1"/>
  <c r="G150" i="4"/>
  <c r="G139" i="4"/>
  <c r="F32" i="5" s="1"/>
  <c r="N127" i="4"/>
  <c r="N116" i="4"/>
  <c r="Q128" i="4"/>
  <c r="Q117" i="4"/>
  <c r="C212" i="4"/>
  <c r="J212" i="4" s="1"/>
  <c r="J80" i="4"/>
  <c r="C223" i="4"/>
  <c r="J223" i="4" s="1"/>
  <c r="C234" i="4"/>
  <c r="J234" i="4" s="1"/>
  <c r="C201" i="4"/>
  <c r="J201" i="4" s="1"/>
  <c r="G155" i="4"/>
  <c r="G162" i="4" s="1"/>
  <c r="G166" i="4"/>
  <c r="G173" i="4" s="1"/>
  <c r="G177" i="4"/>
  <c r="G184" i="4" s="1"/>
  <c r="G188" i="4"/>
  <c r="G195" i="4" s="1"/>
  <c r="G52" i="4"/>
  <c r="I113" i="4"/>
  <c r="I124" i="4"/>
  <c r="F150" i="4"/>
  <c r="E43" i="5" s="1"/>
  <c r="F139" i="4"/>
  <c r="E32" i="5" s="1"/>
  <c r="R113" i="4"/>
  <c r="R124" i="4"/>
  <c r="Q149" i="4"/>
  <c r="Q138" i="4"/>
  <c r="H124" i="4"/>
  <c r="G17" i="5" s="1"/>
  <c r="H113" i="4"/>
  <c r="G6" i="5" s="1"/>
  <c r="O113" i="4"/>
  <c r="O124" i="4"/>
  <c r="S146" i="4"/>
  <c r="S135" i="4"/>
  <c r="S111" i="4"/>
  <c r="S122" i="4"/>
  <c r="S96" i="4"/>
  <c r="D123" i="4"/>
  <c r="D112" i="4"/>
  <c r="C5" i="5" s="1"/>
  <c r="N113" i="4"/>
  <c r="N124" i="4"/>
  <c r="O115" i="4"/>
  <c r="O126" i="4"/>
  <c r="G124" i="4"/>
  <c r="F17" i="5" s="1"/>
  <c r="G113" i="4"/>
  <c r="N117" i="4"/>
  <c r="N128" i="4"/>
  <c r="H127" i="4"/>
  <c r="H116" i="4"/>
  <c r="G9" i="5" s="1"/>
  <c r="O133" i="4"/>
  <c r="O144" i="4"/>
  <c r="O107" i="4"/>
  <c r="P147" i="4"/>
  <c r="P136" i="4"/>
  <c r="H126" i="4"/>
  <c r="G19" i="5" s="1"/>
  <c r="H115" i="4"/>
  <c r="G8" i="5" s="1"/>
  <c r="F126" i="4"/>
  <c r="F115" i="4"/>
  <c r="N147" i="4"/>
  <c r="C40" i="5" s="1"/>
  <c r="N136" i="4"/>
  <c r="C29" i="5" s="1"/>
  <c r="I145" i="4"/>
  <c r="H38" i="5" s="1"/>
  <c r="I134" i="4"/>
  <c r="H27" i="5" s="1"/>
  <c r="I115" i="4"/>
  <c r="H8" i="5" s="1"/>
  <c r="I126" i="4"/>
  <c r="R114" i="4"/>
  <c r="R125" i="4"/>
  <c r="F124" i="4"/>
  <c r="F113" i="4"/>
  <c r="E6" i="5" s="1"/>
  <c r="D126" i="4"/>
  <c r="C19" i="5" s="1"/>
  <c r="D115" i="4"/>
  <c r="C8" i="5" s="1"/>
  <c r="F199" i="4"/>
  <c r="F206" i="4" s="1"/>
  <c r="F210" i="4"/>
  <c r="F217" i="4" s="1"/>
  <c r="F232" i="4"/>
  <c r="F239" i="4" s="1"/>
  <c r="F221" i="4"/>
  <c r="F228" i="4" s="1"/>
  <c r="F63" i="4"/>
  <c r="P70" i="3"/>
  <c r="P56" i="4"/>
  <c r="R81" i="3"/>
  <c r="R67" i="4"/>
  <c r="R78" i="4" s="1"/>
  <c r="N70" i="3"/>
  <c r="N56" i="4"/>
  <c r="C265" i="4"/>
  <c r="C243" i="4"/>
  <c r="C276" i="4"/>
  <c r="C254" i="4"/>
  <c r="D70" i="3"/>
  <c r="D56" i="4"/>
  <c r="D78" i="4" s="1"/>
  <c r="I70" i="3"/>
  <c r="I56" i="4"/>
  <c r="M135" i="4"/>
  <c r="M146" i="4"/>
  <c r="R138" i="4"/>
  <c r="R149" i="4"/>
  <c r="O123" i="4"/>
  <c r="D16" i="5" s="1"/>
  <c r="O112" i="4"/>
  <c r="D5" i="5" s="1"/>
  <c r="E148" i="4"/>
  <c r="E137" i="4"/>
  <c r="G149" i="4"/>
  <c r="F42" i="5" s="1"/>
  <c r="G138" i="4"/>
  <c r="E113" i="4"/>
  <c r="E124" i="4"/>
  <c r="D17" i="5" s="1"/>
  <c r="Q137" i="4"/>
  <c r="Q148" i="4"/>
  <c r="Q135" i="4"/>
  <c r="Q146" i="4"/>
  <c r="F134" i="4"/>
  <c r="E27" i="5" s="1"/>
  <c r="F145" i="4"/>
  <c r="G115" i="4"/>
  <c r="F8" i="5" s="1"/>
  <c r="G126" i="4"/>
  <c r="F19" i="5" s="1"/>
  <c r="S147" i="4"/>
  <c r="S136" i="4"/>
  <c r="O116" i="4"/>
  <c r="O127" i="4"/>
  <c r="C136" i="4"/>
  <c r="B29" i="5" s="1"/>
  <c r="C147" i="4"/>
  <c r="B40" i="5" s="1"/>
  <c r="M138" i="4"/>
  <c r="M149" i="4"/>
  <c r="F128" i="4"/>
  <c r="E21" i="5" s="1"/>
  <c r="F117" i="4"/>
  <c r="E10" i="5" s="1"/>
  <c r="E147" i="4"/>
  <c r="D40" i="5" s="1"/>
  <c r="E136" i="4"/>
  <c r="Q127" i="4"/>
  <c r="Q116" i="4"/>
  <c r="E127" i="4"/>
  <c r="D20" i="5" s="1"/>
  <c r="E116" i="4"/>
  <c r="D9" i="5" s="1"/>
  <c r="H134" i="4"/>
  <c r="H145" i="4"/>
  <c r="G38" i="5" s="1"/>
  <c r="D177" i="4"/>
  <c r="D184" i="4" s="1"/>
  <c r="D155" i="4"/>
  <c r="D162" i="4" s="1"/>
  <c r="D188" i="4"/>
  <c r="D195" i="4" s="1"/>
  <c r="D166" i="4"/>
  <c r="D173" i="4" s="1"/>
  <c r="D52" i="4"/>
  <c r="H177" i="4"/>
  <c r="H184" i="4" s="1"/>
  <c r="H155" i="4"/>
  <c r="H162" i="4" s="1"/>
  <c r="H166" i="4"/>
  <c r="H173" i="4" s="1"/>
  <c r="H188" i="4"/>
  <c r="H195" i="4" s="1"/>
  <c r="H52" i="4"/>
  <c r="C216" i="4"/>
  <c r="J216" i="4" s="1"/>
  <c r="C227" i="4"/>
  <c r="J227" i="4" s="1"/>
  <c r="C238" i="4"/>
  <c r="J238" i="4" s="1"/>
  <c r="C205" i="4"/>
  <c r="J205" i="4" s="1"/>
  <c r="J84" i="4"/>
  <c r="E177" i="4"/>
  <c r="E184" i="4" s="1"/>
  <c r="E155" i="4"/>
  <c r="E162" i="4" s="1"/>
  <c r="E188" i="4"/>
  <c r="E195" i="4" s="1"/>
  <c r="E166" i="4"/>
  <c r="E173" i="4" s="1"/>
  <c r="E52" i="4"/>
  <c r="O146" i="4"/>
  <c r="O135" i="4"/>
  <c r="S124" i="4"/>
  <c r="S113" i="4"/>
  <c r="D150" i="4"/>
  <c r="C43" i="5" s="1"/>
  <c r="D139" i="4"/>
  <c r="C32" i="5" s="1"/>
  <c r="F116" i="4"/>
  <c r="E9" i="5" s="1"/>
  <c r="F127" i="4"/>
  <c r="E20" i="5" s="1"/>
  <c r="M115" i="4"/>
  <c r="M126" i="4"/>
  <c r="O137" i="4"/>
  <c r="O148" i="4"/>
  <c r="G135" i="4"/>
  <c r="F28" i="5" s="1"/>
  <c r="G146" i="4"/>
  <c r="F39" i="5" s="1"/>
  <c r="P126" i="4"/>
  <c r="P115" i="4"/>
  <c r="S126" i="4"/>
  <c r="S115" i="4"/>
  <c r="P112" i="4"/>
  <c r="P123" i="4"/>
  <c r="E128" i="4"/>
  <c r="E117" i="4"/>
  <c r="D10" i="5" s="1"/>
  <c r="R150" i="4"/>
  <c r="G43" i="5" s="1"/>
  <c r="R139" i="4"/>
  <c r="G32" i="5" s="1"/>
  <c r="R123" i="4"/>
  <c r="R112" i="4"/>
  <c r="I123" i="4"/>
  <c r="H16" i="5" s="1"/>
  <c r="I112" i="4"/>
  <c r="H5" i="5" s="1"/>
  <c r="I137" i="4"/>
  <c r="H30" i="5" s="1"/>
  <c r="I148" i="4"/>
  <c r="H41" i="5" s="1"/>
  <c r="D138" i="4"/>
  <c r="C31" i="5" s="1"/>
  <c r="D149" i="4"/>
  <c r="C42" i="5" s="1"/>
  <c r="O139" i="4"/>
  <c r="O150" i="4"/>
  <c r="D148" i="4"/>
  <c r="C41" i="5" s="1"/>
  <c r="D137" i="4"/>
  <c r="C30" i="5" s="1"/>
  <c r="J52" i="3"/>
  <c r="J26" i="3"/>
  <c r="I81" i="3"/>
  <c r="G81" i="3"/>
  <c r="F74" i="4"/>
  <c r="F85" i="4"/>
  <c r="H81" i="3"/>
  <c r="E81" i="3"/>
  <c r="D81" i="3"/>
  <c r="C74" i="4"/>
  <c r="T48" i="3"/>
  <c r="J63" i="3"/>
  <c r="C70" i="3"/>
  <c r="C81" i="3"/>
  <c r="J74" i="3"/>
  <c r="J37" i="3"/>
  <c r="J48" i="3"/>
  <c r="T63" i="3"/>
  <c r="T26" i="3"/>
  <c r="T52" i="3"/>
  <c r="T37" i="3"/>
  <c r="T74" i="3"/>
  <c r="P81" i="3"/>
  <c r="G27" i="5" l="1"/>
  <c r="C16" i="5"/>
  <c r="H17" i="5"/>
  <c r="G7" i="5"/>
  <c r="G29" i="5"/>
  <c r="Q78" i="4"/>
  <c r="C17" i="5"/>
  <c r="C21" i="5"/>
  <c r="F6" i="5"/>
  <c r="H6" i="5"/>
  <c r="F43" i="5"/>
  <c r="G18" i="5"/>
  <c r="G40" i="5"/>
  <c r="D28" i="5"/>
  <c r="D6" i="5"/>
  <c r="G31" i="5"/>
  <c r="H28" i="5"/>
  <c r="F10" i="5"/>
  <c r="E40" i="5"/>
  <c r="I40" i="5" s="1"/>
  <c r="N78" i="4"/>
  <c r="C9" i="5"/>
  <c r="I7" i="5"/>
  <c r="D39" i="5"/>
  <c r="I78" i="4"/>
  <c r="E38" i="5"/>
  <c r="F31" i="5"/>
  <c r="E17" i="5"/>
  <c r="G42" i="5"/>
  <c r="G39" i="5"/>
  <c r="H39" i="5"/>
  <c r="F21" i="5"/>
  <c r="E29" i="5"/>
  <c r="C20" i="5"/>
  <c r="F30" i="5"/>
  <c r="F20" i="5"/>
  <c r="E8" i="5"/>
  <c r="H32" i="5"/>
  <c r="H29" i="5"/>
  <c r="D32" i="5"/>
  <c r="F41" i="5"/>
  <c r="F9" i="5"/>
  <c r="D29" i="5"/>
  <c r="I29" i="5" s="1"/>
  <c r="D30" i="5"/>
  <c r="E19" i="5"/>
  <c r="E39" i="5"/>
  <c r="C38" i="5"/>
  <c r="H43" i="5"/>
  <c r="H40" i="5"/>
  <c r="D43" i="5"/>
  <c r="E5" i="5"/>
  <c r="D19" i="5"/>
  <c r="D21" i="5"/>
  <c r="D41" i="5"/>
  <c r="H19" i="5"/>
  <c r="G20" i="5"/>
  <c r="E28" i="5"/>
  <c r="C28" i="5"/>
  <c r="G5" i="5"/>
  <c r="D18" i="5"/>
  <c r="I18" i="5" s="1"/>
  <c r="E16" i="5"/>
  <c r="D8" i="5"/>
  <c r="T115" i="4"/>
  <c r="T138" i="4"/>
  <c r="T147" i="4"/>
  <c r="J56" i="4"/>
  <c r="T125" i="4"/>
  <c r="T114" i="4"/>
  <c r="T149" i="4"/>
  <c r="T136" i="4"/>
  <c r="R254" i="4"/>
  <c r="R243" i="4"/>
  <c r="R276" i="4"/>
  <c r="R265" i="4"/>
  <c r="T117" i="4"/>
  <c r="T126" i="4"/>
  <c r="T150" i="4"/>
  <c r="C283" i="4"/>
  <c r="J283" i="4" s="1"/>
  <c r="J276" i="4"/>
  <c r="C195" i="4"/>
  <c r="Q243" i="4"/>
  <c r="Q265" i="4"/>
  <c r="Q254" i="4"/>
  <c r="Q276" i="4"/>
  <c r="T112" i="4"/>
  <c r="T127" i="4"/>
  <c r="T146" i="4"/>
  <c r="C250" i="4"/>
  <c r="J243" i="4"/>
  <c r="C184" i="4"/>
  <c r="T123" i="4"/>
  <c r="T116" i="4"/>
  <c r="C261" i="4"/>
  <c r="J254" i="4"/>
  <c r="T135" i="4"/>
  <c r="C272" i="4"/>
  <c r="J272" i="4" s="1"/>
  <c r="J265" i="4"/>
  <c r="C173" i="4"/>
  <c r="N254" i="4"/>
  <c r="T254" i="4" s="1"/>
  <c r="N276" i="4"/>
  <c r="T276" i="4" s="1"/>
  <c r="N265" i="4"/>
  <c r="T265" i="4" s="1"/>
  <c r="N243" i="4"/>
  <c r="T243" i="4" s="1"/>
  <c r="J114" i="4"/>
  <c r="T113" i="4"/>
  <c r="T145" i="4"/>
  <c r="C162" i="4"/>
  <c r="T137" i="4"/>
  <c r="T139" i="4"/>
  <c r="T124" i="4"/>
  <c r="T134" i="4"/>
  <c r="T128" i="4"/>
  <c r="T148" i="4"/>
  <c r="T70" i="3"/>
  <c r="T59" i="3"/>
  <c r="T81" i="3"/>
  <c r="J70" i="3"/>
  <c r="J250" i="4"/>
  <c r="C106" i="4"/>
  <c r="J106" i="4" s="1"/>
  <c r="C95" i="4"/>
  <c r="J95" i="4" s="1"/>
  <c r="C206" i="4"/>
  <c r="Q232" i="4"/>
  <c r="Q239" i="4" s="1"/>
  <c r="Q210" i="4"/>
  <c r="Q217" i="4" s="1"/>
  <c r="Q63" i="4"/>
  <c r="Q221" i="4"/>
  <c r="Q228" i="4" s="1"/>
  <c r="Q199" i="4"/>
  <c r="Q206" i="4" s="1"/>
  <c r="H210" i="4"/>
  <c r="H217" i="4" s="1"/>
  <c r="H232" i="4"/>
  <c r="H239" i="4" s="1"/>
  <c r="H221" i="4"/>
  <c r="H228" i="4" s="1"/>
  <c r="H199" i="4"/>
  <c r="H206" i="4" s="1"/>
  <c r="H63" i="4"/>
  <c r="P155" i="4"/>
  <c r="P162" i="4" s="1"/>
  <c r="P177" i="4"/>
  <c r="P184" i="4" s="1"/>
  <c r="P188" i="4"/>
  <c r="P195" i="4" s="1"/>
  <c r="P166" i="4"/>
  <c r="P173" i="4" s="1"/>
  <c r="P52" i="4"/>
  <c r="N283" i="4"/>
  <c r="N261" i="4"/>
  <c r="N74" i="4"/>
  <c r="S151" i="4"/>
  <c r="M85" i="4"/>
  <c r="M89" i="4"/>
  <c r="M100" i="4"/>
  <c r="J147" i="4"/>
  <c r="I221" i="4"/>
  <c r="I228" i="4" s="1"/>
  <c r="I210" i="4"/>
  <c r="I217" i="4" s="1"/>
  <c r="I232" i="4"/>
  <c r="I239" i="4" s="1"/>
  <c r="I199" i="4"/>
  <c r="I206" i="4" s="1"/>
  <c r="I63" i="4"/>
  <c r="J261" i="4"/>
  <c r="N221" i="4"/>
  <c r="N199" i="4"/>
  <c r="N210" i="4"/>
  <c r="N63" i="4"/>
  <c r="N232" i="4"/>
  <c r="T56" i="4"/>
  <c r="P221" i="4"/>
  <c r="P228" i="4" s="1"/>
  <c r="P199" i="4"/>
  <c r="P206" i="4" s="1"/>
  <c r="P210" i="4"/>
  <c r="P217" i="4" s="1"/>
  <c r="P232" i="4"/>
  <c r="P239" i="4" s="1"/>
  <c r="P63" i="4"/>
  <c r="F89" i="4"/>
  <c r="F100" i="4"/>
  <c r="O151" i="4"/>
  <c r="S129" i="4"/>
  <c r="C101" i="4"/>
  <c r="J101" i="4" s="1"/>
  <c r="C90" i="4"/>
  <c r="J90" i="4" s="1"/>
  <c r="C93" i="4"/>
  <c r="J93" i="4" s="1"/>
  <c r="C104" i="4"/>
  <c r="J104" i="4" s="1"/>
  <c r="O129" i="4"/>
  <c r="J125" i="4"/>
  <c r="R166" i="4"/>
  <c r="R173" i="4" s="1"/>
  <c r="R188" i="4"/>
  <c r="R195" i="4" s="1"/>
  <c r="R52" i="4"/>
  <c r="R177" i="4"/>
  <c r="R184" i="4" s="1"/>
  <c r="R155" i="4"/>
  <c r="R162" i="4" s="1"/>
  <c r="R221" i="4"/>
  <c r="R228" i="4" s="1"/>
  <c r="R199" i="4"/>
  <c r="R206" i="4" s="1"/>
  <c r="R232" i="4"/>
  <c r="R239" i="4" s="1"/>
  <c r="R63" i="4"/>
  <c r="R210" i="4"/>
  <c r="R217" i="4" s="1"/>
  <c r="O140" i="4"/>
  <c r="S118" i="4"/>
  <c r="C102" i="4"/>
  <c r="J102" i="4" s="1"/>
  <c r="C91" i="4"/>
  <c r="J91" i="4" s="1"/>
  <c r="C100" i="4"/>
  <c r="C89" i="4"/>
  <c r="C239" i="4"/>
  <c r="C228" i="4"/>
  <c r="E221" i="4"/>
  <c r="E228" i="4" s="1"/>
  <c r="E210" i="4"/>
  <c r="E217" i="4" s="1"/>
  <c r="E85" i="4"/>
  <c r="E232" i="4"/>
  <c r="E239" i="4" s="1"/>
  <c r="E63" i="4"/>
  <c r="E199" i="4"/>
  <c r="E206" i="4" s="1"/>
  <c r="Q261" i="4"/>
  <c r="Q272" i="4"/>
  <c r="Q283" i="4"/>
  <c r="Q250" i="4"/>
  <c r="Q74" i="4"/>
  <c r="Q177" i="4"/>
  <c r="Q184" i="4" s="1"/>
  <c r="Q166" i="4"/>
  <c r="Q173" i="4" s="1"/>
  <c r="Q188" i="4"/>
  <c r="Q195" i="4" s="1"/>
  <c r="Q155" i="4"/>
  <c r="Q162" i="4" s="1"/>
  <c r="Q52" i="4"/>
  <c r="O118" i="4"/>
  <c r="T67" i="4"/>
  <c r="C105" i="4"/>
  <c r="J105" i="4" s="1"/>
  <c r="C94" i="4"/>
  <c r="J94" i="4" s="1"/>
  <c r="J136" i="4"/>
  <c r="D210" i="4"/>
  <c r="D217" i="4" s="1"/>
  <c r="D232" i="4"/>
  <c r="D239" i="4" s="1"/>
  <c r="D221" i="4"/>
  <c r="D228" i="4" s="1"/>
  <c r="D199" i="4"/>
  <c r="D206" i="4" s="1"/>
  <c r="D63" i="4"/>
  <c r="R283" i="4"/>
  <c r="R250" i="4"/>
  <c r="R272" i="4"/>
  <c r="R261" i="4"/>
  <c r="R74" i="4"/>
  <c r="I155" i="4"/>
  <c r="I162" i="4" s="1"/>
  <c r="I166" i="4"/>
  <c r="I173" i="4" s="1"/>
  <c r="J173" i="4" s="1"/>
  <c r="I177" i="4"/>
  <c r="I184" i="4" s="1"/>
  <c r="J184" i="4" s="1"/>
  <c r="I188" i="4"/>
  <c r="I195" i="4" s="1"/>
  <c r="J195" i="4" s="1"/>
  <c r="I52" i="4"/>
  <c r="J52" i="4" s="1"/>
  <c r="C217" i="4"/>
  <c r="S140" i="4"/>
  <c r="G210" i="4"/>
  <c r="G217" i="4" s="1"/>
  <c r="G199" i="4"/>
  <c r="G206" i="4" s="1"/>
  <c r="G232" i="4"/>
  <c r="G239" i="4" s="1"/>
  <c r="G221" i="4"/>
  <c r="G228" i="4" s="1"/>
  <c r="G63" i="4"/>
  <c r="N166" i="4"/>
  <c r="N188" i="4"/>
  <c r="N177" i="4"/>
  <c r="N52" i="4"/>
  <c r="N155" i="4"/>
  <c r="T78" i="4"/>
  <c r="T45" i="4"/>
  <c r="J81" i="3"/>
  <c r="D74" i="4"/>
  <c r="E74" i="4"/>
  <c r="I74" i="4"/>
  <c r="C85" i="4"/>
  <c r="H85" i="4"/>
  <c r="H74" i="4"/>
  <c r="G74" i="4"/>
  <c r="N250" i="4" l="1"/>
  <c r="J78" i="4"/>
  <c r="J232" i="4"/>
  <c r="J155" i="4"/>
  <c r="J210" i="4"/>
  <c r="J162" i="4"/>
  <c r="N206" i="4"/>
  <c r="T206" i="4" s="1"/>
  <c r="T199" i="4"/>
  <c r="N272" i="4"/>
  <c r="J166" i="4"/>
  <c r="J199" i="4"/>
  <c r="N228" i="4"/>
  <c r="T228" i="4" s="1"/>
  <c r="T221" i="4"/>
  <c r="J177" i="4"/>
  <c r="N239" i="4"/>
  <c r="T232" i="4"/>
  <c r="N162" i="4"/>
  <c r="T155" i="4"/>
  <c r="N184" i="4"/>
  <c r="T184" i="4" s="1"/>
  <c r="T177" i="4"/>
  <c r="T74" i="4"/>
  <c r="N195" i="4"/>
  <c r="T195" i="4" s="1"/>
  <c r="T188" i="4"/>
  <c r="N173" i="4"/>
  <c r="T166" i="4"/>
  <c r="J221" i="4"/>
  <c r="N217" i="4"/>
  <c r="T217" i="4" s="1"/>
  <c r="T210" i="4"/>
  <c r="J188" i="4"/>
  <c r="T272" i="4"/>
  <c r="T261" i="4"/>
  <c r="T52" i="4"/>
  <c r="T63" i="4"/>
  <c r="J217" i="4"/>
  <c r="T283" i="4"/>
  <c r="T250" i="4"/>
  <c r="J63" i="4"/>
  <c r="T162" i="4"/>
  <c r="T173" i="4"/>
  <c r="G100" i="4"/>
  <c r="G89" i="4"/>
  <c r="C115" i="4"/>
  <c r="C126" i="4"/>
  <c r="F122" i="4"/>
  <c r="F111" i="4"/>
  <c r="F96" i="4"/>
  <c r="I89" i="4"/>
  <c r="I100" i="4"/>
  <c r="J206" i="4"/>
  <c r="D100" i="4"/>
  <c r="D89" i="4"/>
  <c r="C149" i="4"/>
  <c r="C138" i="4"/>
  <c r="C113" i="4"/>
  <c r="C124" i="4"/>
  <c r="C123" i="4"/>
  <c r="C112" i="4"/>
  <c r="I85" i="4"/>
  <c r="Q85" i="4"/>
  <c r="Q100" i="4"/>
  <c r="Q89" i="4"/>
  <c r="C122" i="4"/>
  <c r="C111" i="4"/>
  <c r="C96" i="4"/>
  <c r="C135" i="4"/>
  <c r="C146" i="4"/>
  <c r="R89" i="4"/>
  <c r="R85" i="4"/>
  <c r="R100" i="4"/>
  <c r="C145" i="4"/>
  <c r="C134" i="4"/>
  <c r="P89" i="4"/>
  <c r="P85" i="4"/>
  <c r="P100" i="4"/>
  <c r="C127" i="4"/>
  <c r="C116" i="4"/>
  <c r="M144" i="4"/>
  <c r="M107" i="4"/>
  <c r="M133" i="4"/>
  <c r="C150" i="4"/>
  <c r="C139" i="4"/>
  <c r="G85" i="4"/>
  <c r="J239" i="4"/>
  <c r="M96" i="4"/>
  <c r="M111" i="4"/>
  <c r="M122" i="4"/>
  <c r="H100" i="4"/>
  <c r="H89" i="4"/>
  <c r="D85" i="4"/>
  <c r="N100" i="4"/>
  <c r="N89" i="4"/>
  <c r="N85" i="4"/>
  <c r="E100" i="4"/>
  <c r="E89" i="4"/>
  <c r="J228" i="4"/>
  <c r="C144" i="4"/>
  <c r="C133" i="4"/>
  <c r="C107" i="4"/>
  <c r="C148" i="4"/>
  <c r="C137" i="4"/>
  <c r="F107" i="4"/>
  <c r="F133" i="4"/>
  <c r="F144" i="4"/>
  <c r="T239" i="4"/>
  <c r="C128" i="4"/>
  <c r="C117" i="4"/>
  <c r="J74" i="4"/>
  <c r="F140" i="4" l="1"/>
  <c r="J134" i="4"/>
  <c r="B27" i="5"/>
  <c r="I27" i="5" s="1"/>
  <c r="B4" i="5"/>
  <c r="J124" i="4"/>
  <c r="B17" i="5"/>
  <c r="I17" i="5" s="1"/>
  <c r="J138" i="4"/>
  <c r="B31" i="5"/>
  <c r="I31" i="5" s="1"/>
  <c r="F118" i="4"/>
  <c r="J145" i="4"/>
  <c r="B38" i="5"/>
  <c r="I38" i="5" s="1"/>
  <c r="J148" i="4"/>
  <c r="B41" i="5"/>
  <c r="I41" i="5" s="1"/>
  <c r="J116" i="4"/>
  <c r="B9" i="5"/>
  <c r="I9" i="5" s="1"/>
  <c r="J149" i="4"/>
  <c r="B42" i="5"/>
  <c r="I42" i="5" s="1"/>
  <c r="F129" i="4"/>
  <c r="B15" i="5"/>
  <c r="J126" i="4"/>
  <c r="B19" i="5"/>
  <c r="I19" i="5" s="1"/>
  <c r="J113" i="4"/>
  <c r="B6" i="5"/>
  <c r="I6" i="5" s="1"/>
  <c r="B26" i="5"/>
  <c r="J146" i="4"/>
  <c r="B39" i="5"/>
  <c r="I39" i="5" s="1"/>
  <c r="J115" i="4"/>
  <c r="B8" i="5"/>
  <c r="I8" i="5" s="1"/>
  <c r="J137" i="4"/>
  <c r="B30" i="5"/>
  <c r="I30" i="5" s="1"/>
  <c r="J139" i="4"/>
  <c r="B32" i="5"/>
  <c r="I32" i="5" s="1"/>
  <c r="J135" i="4"/>
  <c r="B28" i="5"/>
  <c r="I28" i="5" s="1"/>
  <c r="J112" i="4"/>
  <c r="B5" i="5"/>
  <c r="I5" i="5" s="1"/>
  <c r="J117" i="4"/>
  <c r="B10" i="5"/>
  <c r="I10" i="5" s="1"/>
  <c r="J127" i="4"/>
  <c r="B20" i="5"/>
  <c r="I20" i="5" s="1"/>
  <c r="J128" i="4"/>
  <c r="B21" i="5"/>
  <c r="I21" i="5" s="1"/>
  <c r="B37" i="5"/>
  <c r="F151" i="4"/>
  <c r="E37" i="5"/>
  <c r="E44" i="5" s="1"/>
  <c r="J150" i="4"/>
  <c r="B43" i="5"/>
  <c r="I43" i="5" s="1"/>
  <c r="J123" i="4"/>
  <c r="B16" i="5"/>
  <c r="I16" i="5" s="1"/>
  <c r="J100" i="4"/>
  <c r="T89" i="4"/>
  <c r="T100" i="4"/>
  <c r="J85" i="4"/>
  <c r="J89" i="4"/>
  <c r="T85" i="4"/>
  <c r="D144" i="4"/>
  <c r="D133" i="4"/>
  <c r="D107" i="4"/>
  <c r="C140" i="4"/>
  <c r="N144" i="4"/>
  <c r="N151" i="4" s="1"/>
  <c r="N133" i="4"/>
  <c r="N140" i="4" s="1"/>
  <c r="N107" i="4"/>
  <c r="M151" i="4"/>
  <c r="P133" i="4"/>
  <c r="P140" i="4" s="1"/>
  <c r="P144" i="4"/>
  <c r="P151" i="4" s="1"/>
  <c r="P107" i="4"/>
  <c r="C129" i="4"/>
  <c r="C151" i="4"/>
  <c r="M118" i="4"/>
  <c r="R111" i="4"/>
  <c r="R118" i="4" s="1"/>
  <c r="R122" i="4"/>
  <c r="R129" i="4" s="1"/>
  <c r="R96" i="4"/>
  <c r="Q122" i="4"/>
  <c r="Q129" i="4" s="1"/>
  <c r="Q111" i="4"/>
  <c r="Q118" i="4" s="1"/>
  <c r="Q96" i="4"/>
  <c r="E144" i="4"/>
  <c r="E133" i="4"/>
  <c r="E107" i="4"/>
  <c r="M129" i="4"/>
  <c r="H96" i="4"/>
  <c r="H122" i="4"/>
  <c r="H111" i="4"/>
  <c r="M140" i="4"/>
  <c r="P96" i="4"/>
  <c r="P122" i="4"/>
  <c r="P129" i="4" s="1"/>
  <c r="P111" i="4"/>
  <c r="P118" i="4" s="1"/>
  <c r="Q144" i="4"/>
  <c r="Q151" i="4" s="1"/>
  <c r="Q107" i="4"/>
  <c r="Q133" i="4"/>
  <c r="Q140" i="4" s="1"/>
  <c r="I133" i="4"/>
  <c r="I107" i="4"/>
  <c r="I144" i="4"/>
  <c r="G122" i="4"/>
  <c r="G96" i="4"/>
  <c r="G111" i="4"/>
  <c r="E122" i="4"/>
  <c r="E96" i="4"/>
  <c r="E111" i="4"/>
  <c r="N96" i="4"/>
  <c r="N111" i="4"/>
  <c r="N118" i="4" s="1"/>
  <c r="N122" i="4"/>
  <c r="N129" i="4" s="1"/>
  <c r="H133" i="4"/>
  <c r="H144" i="4"/>
  <c r="H107" i="4"/>
  <c r="R144" i="4"/>
  <c r="R151" i="4" s="1"/>
  <c r="R133" i="4"/>
  <c r="R140" i="4" s="1"/>
  <c r="R107" i="4"/>
  <c r="C118" i="4"/>
  <c r="D122" i="4"/>
  <c r="D111" i="4"/>
  <c r="D96" i="4"/>
  <c r="I122" i="4"/>
  <c r="I111" i="4"/>
  <c r="I96" i="4"/>
  <c r="G144" i="4"/>
  <c r="G133" i="4"/>
  <c r="G107" i="4"/>
  <c r="I151" i="4" l="1"/>
  <c r="H37" i="5"/>
  <c r="H44" i="5" s="1"/>
  <c r="E151" i="4"/>
  <c r="D37" i="5"/>
  <c r="D44" i="5" s="1"/>
  <c r="E140" i="4"/>
  <c r="D26" i="5"/>
  <c r="D33" i="5" s="1"/>
  <c r="G140" i="4"/>
  <c r="F26" i="5"/>
  <c r="F33" i="5" s="1"/>
  <c r="G151" i="4"/>
  <c r="F37" i="5"/>
  <c r="F44" i="5" s="1"/>
  <c r="B44" i="5"/>
  <c r="B22" i="5"/>
  <c r="G129" i="4"/>
  <c r="F15" i="5"/>
  <c r="F22" i="5" s="1"/>
  <c r="E15" i="5"/>
  <c r="E22" i="5" s="1"/>
  <c r="H129" i="4"/>
  <c r="G15" i="5"/>
  <c r="G22" i="5" s="1"/>
  <c r="D140" i="4"/>
  <c r="C26" i="5"/>
  <c r="C33" i="5" s="1"/>
  <c r="D129" i="4"/>
  <c r="C15" i="5"/>
  <c r="C22" i="5" s="1"/>
  <c r="E118" i="4"/>
  <c r="D4" i="5"/>
  <c r="D11" i="5" s="1"/>
  <c r="E129" i="4"/>
  <c r="D15" i="5"/>
  <c r="D22" i="5" s="1"/>
  <c r="D151" i="4"/>
  <c r="C37" i="5"/>
  <c r="C44" i="5" s="1"/>
  <c r="B33" i="5"/>
  <c r="E4" i="5"/>
  <c r="E11" i="5" s="1"/>
  <c r="H118" i="4"/>
  <c r="G4" i="5"/>
  <c r="G11" i="5" s="1"/>
  <c r="I129" i="4"/>
  <c r="H15" i="5"/>
  <c r="H22" i="5" s="1"/>
  <c r="H151" i="4"/>
  <c r="G37" i="5"/>
  <c r="G44" i="5" s="1"/>
  <c r="G118" i="4"/>
  <c r="F4" i="5"/>
  <c r="F11" i="5" s="1"/>
  <c r="E26" i="5"/>
  <c r="E33" i="5" s="1"/>
  <c r="I140" i="4"/>
  <c r="H26" i="5"/>
  <c r="H33" i="5" s="1"/>
  <c r="I118" i="4"/>
  <c r="H4" i="5"/>
  <c r="H11" i="5" s="1"/>
  <c r="D118" i="4"/>
  <c r="J118" i="4" s="1"/>
  <c r="C4" i="5"/>
  <c r="C11" i="5" s="1"/>
  <c r="H140" i="4"/>
  <c r="J140" i="4" s="1"/>
  <c r="G26" i="5"/>
  <c r="G33" i="5" s="1"/>
  <c r="T133" i="4"/>
  <c r="T144" i="4"/>
  <c r="T111" i="4"/>
  <c r="J111" i="4"/>
  <c r="B11" i="5"/>
  <c r="T122" i="4"/>
  <c r="T96" i="4"/>
  <c r="T107" i="4"/>
  <c r="J96" i="4"/>
  <c r="J107" i="4"/>
  <c r="J144" i="4"/>
  <c r="J133" i="4"/>
  <c r="T129" i="4"/>
  <c r="J122" i="4"/>
  <c r="T140" i="4"/>
  <c r="T118" i="4"/>
  <c r="J129" i="4"/>
  <c r="T151" i="4"/>
  <c r="J151" i="4"/>
  <c r="I4" i="5" l="1"/>
  <c r="I26" i="5"/>
  <c r="I33" i="5"/>
  <c r="I22" i="5"/>
  <c r="I15" i="5"/>
  <c r="I11" i="5"/>
  <c r="I44" i="5"/>
  <c r="I37" i="5"/>
</calcChain>
</file>

<file path=xl/sharedStrings.xml><?xml version="1.0" encoding="utf-8"?>
<sst xmlns="http://schemas.openxmlformats.org/spreadsheetml/2006/main" count="429" uniqueCount="210">
  <si>
    <t>Retail Employees</t>
  </si>
  <si>
    <t>%Retail emp./inh.</t>
  </si>
  <si>
    <t>Id Zone</t>
  </si>
  <si>
    <t>Inhabitants</t>
  </si>
  <si>
    <r>
      <t xml:space="preserve">ID supply chain </t>
    </r>
    <r>
      <rPr>
        <b/>
        <vertAlign val="superscript"/>
        <sz val="11"/>
        <color theme="1"/>
        <rFont val="Calibri"/>
        <family val="2"/>
        <scheme val="minor"/>
      </rPr>
      <t>(*)</t>
    </r>
  </si>
  <si>
    <r>
      <rPr>
        <sz val="16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od =</t>
    </r>
  </si>
  <si>
    <r>
      <rPr>
        <sz val="16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>d =</t>
    </r>
  </si>
  <si>
    <t>p [o/d] =</t>
  </si>
  <si>
    <t>Foodstuffs</t>
  </si>
  <si>
    <t>ADd =</t>
  </si>
  <si>
    <t>ASAd =</t>
  </si>
  <si>
    <t>dummy variable equal to 1 if the proportion of retail employees to inhabitants in the zone d is higher than 35%</t>
  </si>
  <si>
    <t>AIo =</t>
  </si>
  <si>
    <t>Cod =</t>
  </si>
  <si>
    <t>Origin/Destination</t>
  </si>
  <si>
    <t>Total</t>
  </si>
  <si>
    <t>Origin</t>
  </si>
  <si>
    <t>Zone</t>
  </si>
  <si>
    <t>p [o/d]</t>
  </si>
  <si>
    <t>∑</t>
  </si>
  <si>
    <t>Warehouse Employees</t>
  </si>
  <si>
    <t>ID Zone</t>
  </si>
  <si>
    <t>average quantity flow of freight attracted by zone d and coming from zone o</t>
  </si>
  <si>
    <t>is the average freight quantity attracted by zone d obtained by an attraction model</t>
  </si>
  <si>
    <t xml:space="preserve">is the probability that freight attracted by zone d comes from zone o </t>
  </si>
  <si>
    <t>number of warehouse employees of zone o</t>
  </si>
  <si>
    <t>ravel distance between o and d</t>
  </si>
  <si>
    <t>total number of retail employees in zone d</t>
  </si>
  <si>
    <t>Theoretical reference</t>
  </si>
  <si>
    <t>Transport service</t>
  </si>
  <si>
    <t>Retailer on own account</t>
  </si>
  <si>
    <t>Wholesaler on own account</t>
  </si>
  <si>
    <t>Foodstruffs</t>
  </si>
  <si>
    <t>Retailer on own account (%)</t>
  </si>
  <si>
    <t>Wholesaler on own account (%)</t>
  </si>
  <si>
    <t>Total (%)</t>
  </si>
  <si>
    <t>Foodstuffs - retailer on own account [t/day]</t>
  </si>
  <si>
    <t>Foodstuffs - wholesaler on own account [t/day]</t>
  </si>
  <si>
    <t>Third party (%)</t>
  </si>
  <si>
    <t>Foodstuffs - third party [t/day]</t>
  </si>
  <si>
    <t>Third party</t>
  </si>
  <si>
    <t>Shipment size (t)</t>
  </si>
  <si>
    <t>Foodstuffs - retailer on own account [deliveries/day]</t>
  </si>
  <si>
    <t xml:space="preserve">   </t>
  </si>
  <si>
    <t>Morning (%)</t>
  </si>
  <si>
    <t>Afternoon(%)</t>
  </si>
  <si>
    <t>Step 4: to insert the time interval share and the vehicle type probability</t>
  </si>
  <si>
    <t xml:space="preserve">Vehicle type </t>
  </si>
  <si>
    <t>Light Goods Vehicle (LGV) (%)</t>
  </si>
  <si>
    <t>Medium Goods Vehicle (MGV) (%)</t>
  </si>
  <si>
    <t>Probability</t>
  </si>
  <si>
    <t>Home accessories</t>
  </si>
  <si>
    <t>β AD</t>
  </si>
  <si>
    <t>β ASA</t>
  </si>
  <si>
    <t>Parameters</t>
  </si>
  <si>
    <t>The quantity model sub-system consists of two model: attraction and acquisition.  Attracted quantity by each traffic zone of the study area is reported in Q.d table.</t>
  </si>
  <si>
    <t>In order to apply the acquisition model, the distance among all the origin/destionation pairs need</t>
  </si>
  <si>
    <t>Stops/ delivery per tour</t>
  </si>
  <si>
    <t>Foodstuffs - wholesaler on own account [deliveries/day]</t>
  </si>
  <si>
    <t>Foodstuffs - third party [deliveries/day]</t>
  </si>
  <si>
    <t>Foodstuffs - wholesaler in own account, total vehicle/day</t>
  </si>
  <si>
    <t>Foodstuffs - third party, total vehicle/day</t>
  </si>
  <si>
    <t>Home accessories - retailer in own account, total vehicle/day</t>
  </si>
  <si>
    <t>Foodstuffs - total LGV/day</t>
  </si>
  <si>
    <t>Home accessories - total vehicle/day</t>
  </si>
  <si>
    <t>Home accessories - total LGV/day</t>
  </si>
  <si>
    <t>Home accessories - total MGV/day</t>
  </si>
  <si>
    <t>Table 1 - Foodstuffs, retailer in own account, total vehicle/day</t>
  </si>
  <si>
    <t>Foodstuffs, retailer in own account, total vehicle/day</t>
  </si>
  <si>
    <t>Table 1</t>
  </si>
  <si>
    <t>Table 2</t>
  </si>
  <si>
    <t>Table 3</t>
  </si>
  <si>
    <t>Table 4</t>
  </si>
  <si>
    <t>Table 5</t>
  </si>
  <si>
    <t>Table 6</t>
  </si>
  <si>
    <t>Table 7</t>
  </si>
  <si>
    <t>Table 8</t>
  </si>
  <si>
    <t>Table 9</t>
  </si>
  <si>
    <t>Table 10</t>
  </si>
  <si>
    <t>Table 11</t>
  </si>
  <si>
    <t>Table 2 - Foodstuffs, wholesaler in own account, total vehicle/day</t>
  </si>
  <si>
    <t>Table 3 - Foodstuffs, third party, total vehicle/day</t>
  </si>
  <si>
    <t>Foodstuffs, total vehicle/day</t>
  </si>
  <si>
    <t>Table 4 - Foodstuffs, total vehicle/day</t>
  </si>
  <si>
    <t>Table 5 - Foodstuffs, total LGV/day</t>
  </si>
  <si>
    <t>Table 6 - Foodstuffs, total MGV/day</t>
  </si>
  <si>
    <t>Foodstuffs, total MGV/day</t>
  </si>
  <si>
    <t>Table A</t>
  </si>
  <si>
    <t>Table A - Home accessories, retailer in own account, total vehicle/day</t>
  </si>
  <si>
    <t>Table B</t>
  </si>
  <si>
    <t>Tables index</t>
  </si>
  <si>
    <t>Table C</t>
  </si>
  <si>
    <t>Table B - Home accessories, wholesaler in own account, total vehicle/day</t>
  </si>
  <si>
    <t>Home accessories - third party, total vehicle/day</t>
  </si>
  <si>
    <t>Home accessories, wholesaler in own account, total vehicle/day</t>
  </si>
  <si>
    <t>Table C -Home accessories, third party, total vehicle/day</t>
  </si>
  <si>
    <t>Table D</t>
  </si>
  <si>
    <t>Table E</t>
  </si>
  <si>
    <t>Table F</t>
  </si>
  <si>
    <t>Table D - Home accessories, total vehicle/day</t>
  </si>
  <si>
    <t>Table E - Home accessories, total LGV/day</t>
  </si>
  <si>
    <t>Table F - Home accessories, total MGV/day</t>
  </si>
  <si>
    <t>Table G</t>
  </si>
  <si>
    <t>Table H</t>
  </si>
  <si>
    <t>Table I</t>
  </si>
  <si>
    <t>Table J</t>
  </si>
  <si>
    <t>Table 12</t>
  </si>
  <si>
    <t>Table 13</t>
  </si>
  <si>
    <t>Table 14</t>
  </si>
  <si>
    <t>Table K</t>
  </si>
  <si>
    <t>Table L</t>
  </si>
  <si>
    <t>Table M</t>
  </si>
  <si>
    <t>Table N</t>
  </si>
  <si>
    <t>Table O</t>
  </si>
  <si>
    <t>Table 15</t>
  </si>
  <si>
    <t>Table 13 - Foodstuffs, retailer in own account, MGV/day in the morning</t>
  </si>
  <si>
    <t>Table 14 - Foodstuffs, retailer in own account, MGV/day in the afternoon</t>
  </si>
  <si>
    <t>Foodstuffs, retailer in own account, MGV/day in the morning</t>
  </si>
  <si>
    <t>Foodstuffs, retailer in own account, MGV/day in the afternoon</t>
  </si>
  <si>
    <t>Foodstuffs, total LGV/day in the morning</t>
  </si>
  <si>
    <t>Foodstuffs, total LGV/day in the afternoon</t>
  </si>
  <si>
    <t>Foodstuffs, total MGV/day in the morning</t>
  </si>
  <si>
    <t>Foodstuffs, total MGV/day in the afternoon</t>
  </si>
  <si>
    <t>Home accessories, total LGV/day in the afternoon</t>
  </si>
  <si>
    <t>Home accessories, total MGV/day in the morning</t>
  </si>
  <si>
    <t>Home accessories, total MGV/day in the afternoon</t>
  </si>
  <si>
    <t>Home accessories, total LGV/day in the morning</t>
  </si>
  <si>
    <t>Table 7 - Foodstuffs, total LGV/day in the morning</t>
  </si>
  <si>
    <t>Table G - Home accessories, total LGV/day in the morning</t>
  </si>
  <si>
    <t>Table 8 - Foodstuffs, total LGV/day in the afternoon</t>
  </si>
  <si>
    <t>Table H - Home accessories, total LGV/day in the afternoon</t>
  </si>
  <si>
    <t>Table 9 - Foodstuffs, total MGV/day in the morning</t>
  </si>
  <si>
    <t>Table I - Home accessories, total MGV/day in the morning</t>
  </si>
  <si>
    <t>Table 10 - Foodstuffs, total MGV/day in the afternoon</t>
  </si>
  <si>
    <t>Table J - Home accessories, total MGV/day in the afternoon</t>
  </si>
  <si>
    <t>Table 11 - Foodstuffs, retailer in own account, LGV/day in the morning</t>
  </si>
  <si>
    <t>Table 12 - Foodstuffs, retailer in own account, LGV/day in the afternoon</t>
  </si>
  <si>
    <t>Home accessories - retailer in own account, LGV/day in the morning</t>
  </si>
  <si>
    <t>Table K - Home accessories, retailer in own account, LGV/day in the morning</t>
  </si>
  <si>
    <t>Table L - Home accessories, retailer in own account, LGV/day in the afternoon</t>
  </si>
  <si>
    <t>Home accessories, retailer in own account, LGV/day in the afternoon</t>
  </si>
  <si>
    <t>Table M - Home accessories, retailer in own account, MGV/day in the morning</t>
  </si>
  <si>
    <t>Home accessories, retailer in own account, MGV/day in the morning</t>
  </si>
  <si>
    <t>Table N - Home accessories, retailer in own account, MGV/day in the afternoon</t>
  </si>
  <si>
    <t>Home accessories, retailer in own account, MGV/day in the afternoon</t>
  </si>
  <si>
    <t>Table 16</t>
  </si>
  <si>
    <t>Table 17</t>
  </si>
  <si>
    <t>Table 18</t>
  </si>
  <si>
    <t>Table P</t>
  </si>
  <si>
    <t>Table Q</t>
  </si>
  <si>
    <t>Table R</t>
  </si>
  <si>
    <t>Table 15 - Foodstuffs, wholesaler in own account, LGV/day in the morning</t>
  </si>
  <si>
    <t>Table 16 - Foodstuffs, wholesaler in own account, LGV/day in the afternoon</t>
  </si>
  <si>
    <t>Table 17 - Foodstuffs, wholesaler in own account, MGV/day in the morning</t>
  </si>
  <si>
    <t>Table 18 - Foodstuffs, wholesailer in own account, MGV/day in the afternoon</t>
  </si>
  <si>
    <t>Foodstuffs, wholesaler in own account, MGV/day in the afternoon</t>
  </si>
  <si>
    <t>Foodstuffs, wholesaler in own account, MGV/day in the morning</t>
  </si>
  <si>
    <t>Foodstuffs, retailer in own account, LGV/day in the afternoon</t>
  </si>
  <si>
    <t>Foodstuffs, retailer in own account, LGV/day in the morning</t>
  </si>
  <si>
    <t>Foodstuffs, wholesaler in own account, LGV/day in the afternoon</t>
  </si>
  <si>
    <t>Foodstuffs, wholesaler in own account, LGV/day in the morning</t>
  </si>
  <si>
    <t>Table P - Home accessories, wholesaler in own account, LGV/day in the afternoon</t>
  </si>
  <si>
    <t>Home accessories, wholesaler in own account, LGV/day in the afternoon</t>
  </si>
  <si>
    <t>Home accessories, wholesaler in own account, LGV/day in the morning</t>
  </si>
  <si>
    <t>Table O - Home accessories, wholesaler in own account, LGV/day in the morning</t>
  </si>
  <si>
    <t>Table Q - Home accessories, wholesaler in own account, MGV/day in the morning</t>
  </si>
  <si>
    <t>Home accessories, wholesaler in own account, MGV/day in the morning</t>
  </si>
  <si>
    <t>Table R - Home accessories, wholesailer in own account, MGV/day in the afternoon</t>
  </si>
  <si>
    <t>Home accessories, wholesailer in own account, MGV/day in the afternoon</t>
  </si>
  <si>
    <t>Table 19</t>
  </si>
  <si>
    <t>Table 20</t>
  </si>
  <si>
    <t>Table 21</t>
  </si>
  <si>
    <t>Table 22</t>
  </si>
  <si>
    <t>Table S</t>
  </si>
  <si>
    <t>Table T</t>
  </si>
  <si>
    <t>Table U</t>
  </si>
  <si>
    <t>Table V</t>
  </si>
  <si>
    <t>Table 19 - Foodstuffs, third party, LGV/day in the morning</t>
  </si>
  <si>
    <t>Foodstuffs, third party, LGV/day in the morning</t>
  </si>
  <si>
    <t>Table 20 - Foodstuffs, third party, LGV/day in the afternoon</t>
  </si>
  <si>
    <t>Foodstuffs, third party, LGV/day in the afternoon</t>
  </si>
  <si>
    <t>Table 21 - Foodstuffs, third party, MGV/day in the morning</t>
  </si>
  <si>
    <t>Foodstuffs, third party, MGV/day in the morning</t>
  </si>
  <si>
    <t>Table 22 - Foodstuffs, third party, MGV/day in the afternoon</t>
  </si>
  <si>
    <t>Foodstuffs, third party, MGV/day in the afternoon</t>
  </si>
  <si>
    <t>Table S - Home accessories, third party, LGV/day in the morning</t>
  </si>
  <si>
    <t>Home accessories, third party, LGV/day in the morning</t>
  </si>
  <si>
    <t>Table T - Home accessories, third party, LGV/day in the afternoon</t>
  </si>
  <si>
    <t>Home accessories, third party, LGV/day in the afternoon</t>
  </si>
  <si>
    <t>Table U - Home accessories, third party, MGV/day in the morning</t>
  </si>
  <si>
    <t>Table V - Home accessories, third party, MGV/day in the afternoon</t>
  </si>
  <si>
    <t>Home accessories, third party, MGV/day in the morning</t>
  </si>
  <si>
    <t>Home accessories, third party, MGV/day in the afternoon</t>
  </si>
  <si>
    <t>(*) 1- foodstuffs, 2 – Home accessories</t>
  </si>
  <si>
    <t>Home accessories - retailer on own account [t/day]</t>
  </si>
  <si>
    <t>Home accessories - wholesaler on own account [t/day]</t>
  </si>
  <si>
    <t>Home accessories - third party [t/day]</t>
  </si>
  <si>
    <t>Home accessories - retailer on own account [deliveries/day]</t>
  </si>
  <si>
    <t>Home accessories - wholesaler on own account [deliveries/day]</t>
  </si>
  <si>
    <t>Home accessories - third party [deliveries/day]</t>
  </si>
  <si>
    <t xml:space="preserve">Home accessories </t>
  </si>
  <si>
    <t>Table AS1  - Morning LGV - total [vehicle/day]</t>
  </si>
  <si>
    <t>Table AS2  - Afternoon LGV - total [vehicle/day]</t>
  </si>
  <si>
    <t>Table AS3 - Morning MGV - total [vehicle/day]</t>
  </si>
  <si>
    <t>Table AS4  - Afternoon MGV - total [vehicle/day]</t>
  </si>
  <si>
    <t>In the example here, the study area is the inner city area of Rome, constituted by 7 zones, of about 6 square km.</t>
  </si>
  <si>
    <t>Step 1: Insert the socio-economic data of the study area according to the different zones.</t>
  </si>
  <si>
    <r>
      <t xml:space="preserve">Step 2: insert the distance among all the origin/destination pairs. Insert the </t>
    </r>
    <r>
      <rPr>
        <b/>
        <sz val="11"/>
        <color theme="1"/>
        <rFont val="Calibri"/>
        <family val="2"/>
      </rPr>
      <t>β</t>
    </r>
    <r>
      <rPr>
        <b/>
        <i/>
        <sz val="14.3"/>
        <color theme="1"/>
        <rFont val="Calibri"/>
        <family val="2"/>
      </rPr>
      <t xml:space="preserve"> </t>
    </r>
    <r>
      <rPr>
        <b/>
        <i/>
        <sz val="11"/>
        <color theme="1"/>
        <rFont val="Calibri"/>
        <family val="2"/>
        <scheme val="minor"/>
      </rPr>
      <t xml:space="preserve">parameters </t>
    </r>
  </si>
  <si>
    <t>Input data</t>
  </si>
  <si>
    <t>Step 3: Insert the transport service share and the shipment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</si>
</sst>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4D4D4E"/>
      <name val="Trebuchet MS"/>
      <family val="2"/>
    </font>
    <font>
      <b/>
      <vertAlign val="superscript"/>
      <sz val="11"/>
      <color theme="1"/>
      <name val="Calibri"/>
      <family val="2"/>
      <scheme val="minor"/>
    </font>
    <font>
      <vertAlign val="superscript"/>
      <sz val="12"/>
      <color theme="1"/>
      <name val="Trebuchet MS"/>
      <family val="2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6"/>
      <color theme="1"/>
      <name val="Cambria"/>
      <family val="1"/>
      <scheme val="major"/>
    </font>
    <font>
      <b/>
      <i/>
      <sz val="14.3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66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10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Fill="1" applyBorder="1"/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>
      <alignment horizontal="center" vertical="center" wrapText="1"/>
    </xf>
    <xf numFmtId="4" fontId="0" fillId="0" borderId="13" xfId="0" applyNumberFormat="1" applyFont="1" applyBorder="1" applyAlignment="1">
      <alignment horizontal="center" vertical="center" wrapText="1"/>
    </xf>
    <xf numFmtId="4" fontId="0" fillId="0" borderId="1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 wrapText="1"/>
    </xf>
    <xf numFmtId="4" fontId="0" fillId="0" borderId="7" xfId="0" applyNumberFormat="1" applyFont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center" vertical="center" wrapText="1"/>
    </xf>
    <xf numFmtId="4" fontId="0" fillId="0" borderId="6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0" fillId="0" borderId="0" xfId="0" applyNumberFormat="1"/>
    <xf numFmtId="4" fontId="0" fillId="0" borderId="1" xfId="0" applyNumberFormat="1" applyFill="1" applyBorder="1" applyAlignment="1">
      <alignment horizontal="center"/>
    </xf>
    <xf numFmtId="4" fontId="0" fillId="0" borderId="9" xfId="0" applyNumberForma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0" fontId="2" fillId="0" borderId="0" xfId="0" applyNumberFormat="1" applyFont="1" applyBorder="1" applyAlignment="1">
      <alignment horizontal="center" vertical="center" wrapText="1"/>
    </xf>
    <xf numFmtId="0" fontId="10" fillId="0" borderId="0" xfId="0" applyFont="1"/>
    <xf numFmtId="0" fontId="1" fillId="0" borderId="12" xfId="0" applyFont="1" applyFill="1" applyBorder="1" applyAlignment="1">
      <alignment horizontal="center" vertical="center" wrapText="1"/>
    </xf>
    <xf numFmtId="0" fontId="0" fillId="0" borderId="0" xfId="0" applyFill="1"/>
    <xf numFmtId="0" fontId="0" fillId="2" borderId="16" xfId="0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 wrapText="1"/>
    </xf>
    <xf numFmtId="0" fontId="0" fillId="2" borderId="24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165" fontId="0" fillId="0" borderId="14" xfId="0" applyNumberForma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65" fontId="0" fillId="0" borderId="13" xfId="0" applyNumberFormat="1" applyFont="1" applyFill="1" applyBorder="1" applyAlignment="1">
      <alignment horizontal="center" vertical="center" wrapText="1"/>
    </xf>
    <xf numFmtId="165" fontId="0" fillId="0" borderId="12" xfId="0" applyNumberFormat="1" applyFont="1" applyFill="1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/>
    </xf>
    <xf numFmtId="165" fontId="0" fillId="0" borderId="7" xfId="0" applyNumberFormat="1" applyFont="1" applyFill="1" applyBorder="1" applyAlignment="1">
      <alignment horizontal="center" vertical="center" wrapText="1"/>
    </xf>
    <xf numFmtId="165" fontId="0" fillId="0" borderId="15" xfId="0" applyNumberFormat="1" applyFont="1" applyFill="1" applyBorder="1" applyAlignment="1">
      <alignment horizontal="center" vertical="center" wrapText="1"/>
    </xf>
    <xf numFmtId="165" fontId="0" fillId="0" borderId="15" xfId="0" applyNumberFormat="1" applyBorder="1" applyAlignment="1">
      <alignment horizontal="center" vertical="center"/>
    </xf>
    <xf numFmtId="165" fontId="0" fillId="0" borderId="6" xfId="0" applyNumberFormat="1" applyFont="1" applyFill="1" applyBorder="1" applyAlignment="1">
      <alignment horizontal="center" vertical="center" wrapText="1"/>
    </xf>
    <xf numFmtId="165" fontId="0" fillId="0" borderId="14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4" borderId="10" xfId="0" applyFill="1" applyBorder="1"/>
    <xf numFmtId="0" fontId="0" fillId="4" borderId="11" xfId="0" applyFill="1" applyBorder="1" applyAlignment="1">
      <alignment horizontal="left" vertical="center"/>
    </xf>
    <xf numFmtId="0" fontId="0" fillId="4" borderId="7" xfId="0" applyFill="1" applyBorder="1"/>
    <xf numFmtId="0" fontId="0" fillId="4" borderId="0" xfId="0" applyFill="1" applyBorder="1"/>
    <xf numFmtId="0" fontId="0" fillId="4" borderId="8" xfId="0" applyFont="1" applyFill="1" applyBorder="1" applyAlignment="1">
      <alignment vertical="center" wrapText="1"/>
    </xf>
    <xf numFmtId="0" fontId="0" fillId="4" borderId="7" xfId="0" applyFill="1" applyBorder="1" applyAlignment="1">
      <alignment horizontal="right" vertical="center"/>
    </xf>
    <xf numFmtId="0" fontId="0" fillId="4" borderId="0" xfId="0" applyFont="1" applyFill="1" applyBorder="1" applyAlignment="1">
      <alignment vertical="center" wrapText="1"/>
    </xf>
    <xf numFmtId="0" fontId="0" fillId="4" borderId="8" xfId="0" applyFill="1" applyBorder="1"/>
    <xf numFmtId="0" fontId="7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/>
    </xf>
    <xf numFmtId="0" fontId="0" fillId="4" borderId="6" xfId="0" applyFill="1" applyBorder="1" applyAlignment="1">
      <alignment horizontal="right" vertical="center"/>
    </xf>
    <xf numFmtId="0" fontId="0" fillId="4" borderId="1" xfId="0" applyFill="1" applyBorder="1"/>
    <xf numFmtId="0" fontId="0" fillId="4" borderId="1" xfId="0" applyFont="1" applyFill="1" applyBorder="1" applyAlignment="1">
      <alignment vertical="center" wrapText="1"/>
    </xf>
    <xf numFmtId="0" fontId="0" fillId="4" borderId="9" xfId="0" applyFill="1" applyBorder="1"/>
    <xf numFmtId="0" fontId="11" fillId="4" borderId="13" xfId="0" applyFont="1" applyFill="1" applyBorder="1"/>
    <xf numFmtId="164" fontId="0" fillId="3" borderId="16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0" fillId="3" borderId="17" xfId="0" applyNumberFormat="1" applyFont="1" applyFill="1" applyBorder="1" applyAlignment="1">
      <alignment horizontal="center" vertical="center" wrapText="1"/>
    </xf>
    <xf numFmtId="164" fontId="0" fillId="3" borderId="18" xfId="0" applyNumberFormat="1" applyFont="1" applyFill="1" applyBorder="1" applyAlignment="1">
      <alignment horizontal="center" vertical="center" wrapText="1"/>
    </xf>
    <xf numFmtId="164" fontId="0" fillId="3" borderId="19" xfId="0" applyNumberFormat="1" applyFont="1" applyFill="1" applyBorder="1" applyAlignment="1">
      <alignment horizontal="center" vertical="center" wrapText="1"/>
    </xf>
    <xf numFmtId="164" fontId="0" fillId="3" borderId="20" xfId="0" applyNumberFormat="1" applyFont="1" applyFill="1" applyBorder="1" applyAlignment="1">
      <alignment horizontal="center" vertical="center" wrapText="1"/>
    </xf>
    <xf numFmtId="164" fontId="0" fillId="3" borderId="21" xfId="0" applyNumberFormat="1" applyFont="1" applyFill="1" applyBorder="1" applyAlignment="1">
      <alignment horizontal="center" vertical="center" wrapText="1"/>
    </xf>
    <xf numFmtId="164" fontId="0" fillId="3" borderId="22" xfId="0" applyNumberFormat="1" applyFont="1" applyFill="1" applyBorder="1" applyAlignment="1">
      <alignment horizontal="center" vertical="center" wrapText="1"/>
    </xf>
    <xf numFmtId="164" fontId="0" fillId="3" borderId="23" xfId="0" applyNumberFormat="1" applyFont="1" applyFill="1" applyBorder="1" applyAlignment="1">
      <alignment horizontal="center" vertical="center" wrapText="1"/>
    </xf>
    <xf numFmtId="0" fontId="0" fillId="3" borderId="24" xfId="0" applyFont="1" applyFill="1" applyBorder="1" applyAlignment="1">
      <alignment horizontal="center" vertical="center" wrapText="1"/>
    </xf>
    <xf numFmtId="4" fontId="0" fillId="0" borderId="4" xfId="0" applyNumberFormat="1" applyFont="1" applyBorder="1" applyAlignment="1">
      <alignment horizontal="center" vertical="center" wrapText="1"/>
    </xf>
    <xf numFmtId="4" fontId="0" fillId="0" borderId="5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/>
    </xf>
    <xf numFmtId="4" fontId="1" fillId="0" borderId="12" xfId="0" applyNumberFormat="1" applyFont="1" applyBorder="1" applyAlignment="1">
      <alignment horizontal="center"/>
    </xf>
    <xf numFmtId="4" fontId="1" fillId="0" borderId="15" xfId="0" applyNumberFormat="1" applyFont="1" applyBorder="1" applyAlignment="1">
      <alignment horizontal="center"/>
    </xf>
    <xf numFmtId="0" fontId="1" fillId="0" borderId="2" xfId="0" applyFont="1" applyBorder="1"/>
    <xf numFmtId="4" fontId="1" fillId="0" borderId="11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NumberFormat="1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0" xfId="0" applyBorder="1"/>
    <xf numFmtId="0" fontId="1" fillId="0" borderId="0" xfId="0" applyFont="1" applyFill="1" applyBorder="1" applyAlignment="1"/>
    <xf numFmtId="0" fontId="0" fillId="0" borderId="0" xfId="0" applyFill="1" applyBorder="1" applyAlignment="1"/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0" fillId="0" borderId="7" xfId="0" applyFont="1" applyBorder="1" applyAlignment="1">
      <alignment horizontal="center" vertical="center" wrapText="1"/>
    </xf>
    <xf numFmtId="10" fontId="0" fillId="0" borderId="8" xfId="0" applyNumberFormat="1" applyFont="1" applyBorder="1" applyAlignment="1">
      <alignment horizontal="center"/>
    </xf>
    <xf numFmtId="0" fontId="0" fillId="0" borderId="6" xfId="0" applyFont="1" applyBorder="1" applyAlignment="1">
      <alignment horizontal="center" vertical="center" wrapText="1"/>
    </xf>
    <xf numFmtId="10" fontId="0" fillId="0" borderId="9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8" fillId="0" borderId="3" xfId="0" applyFont="1" applyBorder="1"/>
    <xf numFmtId="0" fontId="0" fillId="0" borderId="4" xfId="0" applyBorder="1"/>
    <xf numFmtId="0" fontId="0" fillId="0" borderId="5" xfId="0" applyBorder="1"/>
    <xf numFmtId="4" fontId="0" fillId="0" borderId="3" xfId="0" applyNumberFormat="1" applyFill="1" applyBorder="1" applyAlignment="1">
      <alignment horizontal="center"/>
    </xf>
    <xf numFmtId="4" fontId="0" fillId="0" borderId="4" xfId="0" applyNumberForma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12" xfId="0" applyBorder="1"/>
    <xf numFmtId="0" fontId="0" fillId="0" borderId="15" xfId="0" applyBorder="1"/>
    <xf numFmtId="0" fontId="11" fillId="0" borderId="0" xfId="0" applyFont="1" applyFill="1" applyBorder="1"/>
    <xf numFmtId="0" fontId="0" fillId="0" borderId="0" xfId="0" applyFill="1" applyBorder="1" applyAlignment="1">
      <alignment horizontal="right" vertical="center"/>
    </xf>
    <xf numFmtId="0" fontId="0" fillId="0" borderId="0" xfId="0" applyFont="1" applyFill="1" applyBorder="1"/>
    <xf numFmtId="0" fontId="0" fillId="0" borderId="15" xfId="0" applyFill="1" applyBorder="1"/>
    <xf numFmtId="0" fontId="0" fillId="0" borderId="14" xfId="0" applyFill="1" applyBorder="1"/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5" borderId="22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5" borderId="3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34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5" borderId="37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0" fillId="0" borderId="4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6" borderId="3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22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2" borderId="0" xfId="0" applyFill="1"/>
    <xf numFmtId="0" fontId="9" fillId="4" borderId="3" xfId="0" applyFont="1" applyFill="1" applyBorder="1" applyAlignment="1">
      <alignment horizontal="left"/>
    </xf>
    <xf numFmtId="0" fontId="9" fillId="4" borderId="4" xfId="0" applyFont="1" applyFill="1" applyBorder="1" applyAlignment="1">
      <alignment horizontal="left"/>
    </xf>
    <xf numFmtId="0" fontId="9" fillId="4" borderId="5" xfId="0" applyFont="1" applyFill="1" applyBorder="1" applyAlignment="1">
      <alignment horizontal="left"/>
    </xf>
    <xf numFmtId="0" fontId="9" fillId="4" borderId="7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Medium9"/>
  <colors>
    <mruColors>
      <color rgb="FFFF9966"/>
      <color rgb="FF66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247650</xdr:colOff>
      <xdr:row>4</xdr:row>
      <xdr:rowOff>180975</xdr:rowOff>
    </xdr:from>
    <xdr:ext cx="1880387" cy="47429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/>
            <xdr:cNvSpPr txBox="1"/>
          </xdr:nvSpPr>
          <xdr:spPr>
            <a:xfrm>
              <a:off x="7419975" y="381000"/>
              <a:ext cx="1880387" cy="4742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8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𝑜𝑑</m:t>
                        </m:r>
                      </m:sub>
                    </m:sSub>
                    <m:r>
                      <a:rPr lang="it-IT" sz="1800" b="0" i="1">
                        <a:latin typeface="Cambria Math" panose="02040503050406030204" pitchFamily="18" charset="0"/>
                      </a:rPr>
                      <m:t>= </m:t>
                    </m:r>
                    <m:sSub>
                      <m:sSubPr>
                        <m:ctrlPr>
                          <a:rPr lang="it-IT" sz="18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𝑑</m:t>
                        </m:r>
                      </m:sub>
                    </m:sSub>
                    <m:r>
                      <a:rPr lang="it-IT" sz="1800" b="0" i="1">
                        <a:latin typeface="Cambria Math" panose="02040503050406030204" pitchFamily="18" charset="0"/>
                      </a:rPr>
                      <m:t> ∙ </m:t>
                    </m:r>
                    <m:r>
                      <a:rPr lang="it-IT" sz="1800" b="0" i="1">
                        <a:latin typeface="Cambria Math" panose="02040503050406030204" pitchFamily="18" charset="0"/>
                      </a:rPr>
                      <m:t>𝑝</m:t>
                    </m:r>
                    <m:r>
                      <a:rPr lang="it-IT" sz="18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begChr m:val="["/>
                        <m:endChr m:val="]"/>
                        <m:ctrlPr>
                          <a:rPr lang="it-IT" sz="18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sz="18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t-IT" sz="1800" b="0" i="1">
                                <a:latin typeface="Cambria Math" panose="02040503050406030204" pitchFamily="18" charset="0"/>
                              </a:rPr>
                              <m:t>𝑜</m:t>
                            </m:r>
                          </m:num>
                          <m:den>
                            <m:r>
                              <a:rPr lang="it-IT" sz="1800" b="0" i="1">
                                <a:latin typeface="Cambria Math" panose="02040503050406030204" pitchFamily="18" charset="0"/>
                              </a:rPr>
                              <m:t>𝑑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" name="CasellaDiTesto 1"/>
            <xdr:cNvSpPr txBox="1"/>
          </xdr:nvSpPr>
          <xdr:spPr>
            <a:xfrm>
              <a:off x="7419975" y="381000"/>
              <a:ext cx="1880387" cy="4742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800" b="0" i="0">
                  <a:latin typeface="Cambria Math" panose="02040503050406030204" pitchFamily="18" charset="0"/>
                </a:rPr>
                <a:t>𝑄</a:t>
              </a:r>
              <a:r>
                <a:rPr lang="it-IT" sz="1800" b="0" i="0">
                  <a:latin typeface="Cambria Math"/>
                </a:rPr>
                <a:t>_</a:t>
              </a:r>
              <a:r>
                <a:rPr lang="it-IT" sz="1800" b="0" i="0">
                  <a:latin typeface="Cambria Math" panose="02040503050406030204" pitchFamily="18" charset="0"/>
                </a:rPr>
                <a:t>𝑜𝑑= 𝑄</a:t>
              </a:r>
              <a:r>
                <a:rPr lang="it-IT" sz="1800" b="0" i="0">
                  <a:latin typeface="Cambria Math"/>
                </a:rPr>
                <a:t>_(</a:t>
              </a:r>
              <a:r>
                <a:rPr lang="it-IT" sz="1800" b="0" i="0">
                  <a:latin typeface="Cambria Math" panose="02040503050406030204" pitchFamily="18" charset="0"/>
                </a:rPr>
                <a:t>.𝑑</a:t>
              </a:r>
              <a:r>
                <a:rPr lang="it-IT" sz="1800" b="0" i="0">
                  <a:latin typeface="Cambria Math"/>
                </a:rPr>
                <a:t>)</a:t>
              </a:r>
              <a:r>
                <a:rPr lang="it-IT" sz="1800" b="0" i="0">
                  <a:latin typeface="Cambria Math" panose="02040503050406030204" pitchFamily="18" charset="0"/>
                </a:rPr>
                <a:t>  ∙ 𝑝 </a:t>
              </a:r>
              <a:r>
                <a:rPr lang="it-IT" sz="1800" b="0" i="0">
                  <a:latin typeface="Cambria Math"/>
                </a:rPr>
                <a:t>[</a:t>
              </a:r>
              <a:r>
                <a:rPr lang="it-IT" sz="1800" b="0" i="0">
                  <a:latin typeface="Cambria Math" panose="02040503050406030204" pitchFamily="18" charset="0"/>
                </a:rPr>
                <a:t>𝑜</a:t>
              </a:r>
              <a:r>
                <a:rPr lang="it-IT" sz="1800" b="0" i="0">
                  <a:latin typeface="Cambria Math"/>
                </a:rPr>
                <a:t>/</a:t>
              </a:r>
              <a:r>
                <a:rPr lang="it-IT" sz="1800" b="0" i="0">
                  <a:latin typeface="Cambria Math" panose="02040503050406030204" pitchFamily="18" charset="0"/>
                </a:rPr>
                <a:t>𝑑</a:t>
              </a:r>
              <a:r>
                <a:rPr lang="it-IT" sz="1800" b="0" i="0">
                  <a:latin typeface="Cambria Math"/>
                </a:rPr>
                <a:t>]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10</xdr:col>
      <xdr:colOff>342900</xdr:colOff>
      <xdr:row>12</xdr:row>
      <xdr:rowOff>95250</xdr:rowOff>
    </xdr:from>
    <xdr:ext cx="4261167" cy="4207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sellaDiTesto 2"/>
            <xdr:cNvSpPr txBox="1"/>
          </xdr:nvSpPr>
          <xdr:spPr>
            <a:xfrm>
              <a:off x="7600950" y="2028825"/>
              <a:ext cx="4261167" cy="4207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it-IT" sz="18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𝑄</m:t>
                      </m:r>
                    </m:e>
                    <m:sub>
                      <m:r>
                        <a:rPr lang="it-IT" sz="1800" b="0" i="1">
                          <a:latin typeface="Cambria Math" panose="02040503050406030204" pitchFamily="18" charset="0"/>
                        </a:rPr>
                        <m:t>.</m:t>
                      </m:r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𝑑</m:t>
                      </m:r>
                    </m:sub>
                  </m:sSub>
                  <m:r>
                    <a:rPr lang="it-IT" sz="1800" b="0" i="1">
                      <a:latin typeface="Cambria Math" panose="02040503050406030204" pitchFamily="18" charset="0"/>
                    </a:rPr>
                    <m:t>=0,06 ∙  </m:t>
                  </m:r>
                  <m:sSub>
                    <m:sSubPr>
                      <m:ctrlPr>
                        <a:rPr lang="it-IT" sz="18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𝐴𝐷</m:t>
                      </m:r>
                    </m:e>
                    <m:sub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𝑑</m:t>
                      </m:r>
                    </m:sub>
                  </m:sSub>
                  <m:r>
                    <a:rPr lang="it-IT" sz="1800" b="0" i="1">
                      <a:latin typeface="Cambria Math" panose="02040503050406030204" pitchFamily="18" charset="0"/>
                    </a:rPr>
                    <m:t>+599,70 ∙ </m:t>
                  </m:r>
                  <m:sSub>
                    <m:sSubPr>
                      <m:ctrlPr>
                        <a:rPr lang="it-IT" sz="18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𝐴𝑆𝐴</m:t>
                      </m:r>
                    </m:e>
                    <m:sub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𝑑</m:t>
                      </m:r>
                    </m:sub>
                  </m:sSub>
                  <m:r>
                    <a:rPr lang="it-IT" sz="1800" b="0" i="1">
                      <a:latin typeface="Cambria Math" panose="02040503050406030204" pitchFamily="18" charset="0"/>
                    </a:rPr>
                    <m:t>   [</m:t>
                  </m:r>
                  <m:f>
                    <m:fPr>
                      <m:ctrlPr>
                        <a:rPr lang="it-IT" sz="18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𝑡</m:t>
                      </m:r>
                    </m:num>
                    <m:den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𝑑𝑎𝑦</m:t>
                      </m:r>
                    </m:den>
                  </m:f>
                  <m:r>
                    <a:rPr lang="it-IT" sz="1800" b="0" i="1">
                      <a:latin typeface="Cambria Math" panose="02040503050406030204" pitchFamily="18" charset="0"/>
                    </a:rPr>
                    <m:t>] </m:t>
                  </m:r>
                </m:oMath>
              </a14:m>
              <a:r>
                <a:rPr lang="it-IT" sz="1100"/>
                <a:t> </a:t>
              </a:r>
            </a:p>
          </xdr:txBody>
        </xdr:sp>
      </mc:Choice>
      <mc:Fallback xmlns="">
        <xdr:sp macro="" textlink="">
          <xdr:nvSpPr>
            <xdr:cNvPr id="3" name="CasellaDiTesto 2"/>
            <xdr:cNvSpPr txBox="1"/>
          </xdr:nvSpPr>
          <xdr:spPr>
            <a:xfrm>
              <a:off x="7600950" y="2028825"/>
              <a:ext cx="4261167" cy="4207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800" b="0" i="0">
                  <a:latin typeface="Cambria Math" panose="02040503050406030204" pitchFamily="18" charset="0"/>
                </a:rPr>
                <a:t>𝑄_(.𝑑)=0,06 ∙  〖𝐴𝐷〗_𝑑+599,70 ∙ 〖𝐴𝑆𝐴〗_𝑑    [𝑡/𝑑𝑎𝑦] </a:t>
              </a:r>
              <a:r>
                <a:rPr lang="it-IT" sz="1100"/>
                <a:t> </a:t>
              </a:r>
            </a:p>
          </xdr:txBody>
        </xdr:sp>
      </mc:Fallback>
    </mc:AlternateContent>
    <xdr:clientData/>
  </xdr:oneCellAnchor>
  <xdr:oneCellAnchor>
    <xdr:from>
      <xdr:col>18</xdr:col>
      <xdr:colOff>76200</xdr:colOff>
      <xdr:row>12</xdr:row>
      <xdr:rowOff>104775</xdr:rowOff>
    </xdr:from>
    <xdr:ext cx="4005584" cy="4207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sellaDiTesto 3"/>
            <xdr:cNvSpPr txBox="1"/>
          </xdr:nvSpPr>
          <xdr:spPr>
            <a:xfrm>
              <a:off x="12801600" y="2038350"/>
              <a:ext cx="4005584" cy="4207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it-IT" sz="18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𝑄</m:t>
                      </m:r>
                    </m:e>
                    <m:sub>
                      <m:r>
                        <a:rPr lang="it-IT" sz="1800" b="0" i="1">
                          <a:latin typeface="Cambria Math" panose="02040503050406030204" pitchFamily="18" charset="0"/>
                        </a:rPr>
                        <m:t>.</m:t>
                      </m:r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𝑑</m:t>
                      </m:r>
                    </m:sub>
                  </m:sSub>
                  <m:r>
                    <a:rPr lang="it-IT" sz="1800" b="0" i="1">
                      <a:latin typeface="Cambria Math" panose="02040503050406030204" pitchFamily="18" charset="0"/>
                    </a:rPr>
                    <m:t>=1,6 ∙  </m:t>
                  </m:r>
                  <m:sSub>
                    <m:sSubPr>
                      <m:ctrlPr>
                        <a:rPr lang="it-IT" sz="18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𝐴𝐷</m:t>
                      </m:r>
                    </m:e>
                    <m:sub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𝑑</m:t>
                      </m:r>
                    </m:sub>
                  </m:sSub>
                  <m:r>
                    <a:rPr lang="it-IT" sz="1800" b="0" i="1">
                      <a:latin typeface="Cambria Math" panose="02040503050406030204" pitchFamily="18" charset="0"/>
                    </a:rPr>
                    <m:t>+240,7 ∙ </m:t>
                  </m:r>
                  <m:sSub>
                    <m:sSubPr>
                      <m:ctrlPr>
                        <a:rPr lang="it-IT" sz="18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𝐴𝑆𝐴</m:t>
                      </m:r>
                    </m:e>
                    <m:sub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𝑑</m:t>
                      </m:r>
                    </m:sub>
                  </m:sSub>
                  <m:r>
                    <a:rPr lang="it-IT" sz="1800" b="0" i="1">
                      <a:latin typeface="Cambria Math" panose="02040503050406030204" pitchFamily="18" charset="0"/>
                    </a:rPr>
                    <m:t>   [</m:t>
                  </m:r>
                  <m:f>
                    <m:fPr>
                      <m:ctrlPr>
                        <a:rPr lang="it-IT" sz="18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𝑡</m:t>
                      </m:r>
                    </m:num>
                    <m:den>
                      <m:r>
                        <a:rPr lang="it-IT" sz="1800" b="0" i="1">
                          <a:latin typeface="Cambria Math" panose="02040503050406030204" pitchFamily="18" charset="0"/>
                        </a:rPr>
                        <m:t>𝑑𝑎𝑦</m:t>
                      </m:r>
                    </m:den>
                  </m:f>
                  <m:r>
                    <a:rPr lang="it-IT" sz="1800" b="0" i="1">
                      <a:latin typeface="Cambria Math" panose="02040503050406030204" pitchFamily="18" charset="0"/>
                    </a:rPr>
                    <m:t>] </m:t>
                  </m:r>
                </m:oMath>
              </a14:m>
              <a:r>
                <a:rPr lang="it-IT" sz="1100" i="1"/>
                <a:t> </a:t>
              </a:r>
            </a:p>
          </xdr:txBody>
        </xdr:sp>
      </mc:Choice>
      <mc:Fallback xmlns="">
        <xdr:sp macro="" textlink="">
          <xdr:nvSpPr>
            <xdr:cNvPr id="4" name="CasellaDiTesto 3"/>
            <xdr:cNvSpPr txBox="1"/>
          </xdr:nvSpPr>
          <xdr:spPr>
            <a:xfrm>
              <a:off x="12801600" y="2038350"/>
              <a:ext cx="4005584" cy="4207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800" b="0" i="0">
                  <a:latin typeface="Cambria Math" panose="02040503050406030204" pitchFamily="18" charset="0"/>
                </a:rPr>
                <a:t>𝑄_(.𝑑)=1,6 ∙  〖𝐴𝐷〗_𝑑+240,7 ∙ 〖𝐴𝑆𝐴〗_𝑑    [𝑡/𝑑𝑎𝑦] </a:t>
              </a:r>
              <a:r>
                <a:rPr lang="it-IT" sz="1100" i="1"/>
                <a:t> </a:t>
              </a:r>
            </a:p>
          </xdr:txBody>
        </xdr:sp>
      </mc:Fallback>
    </mc:AlternateContent>
    <xdr:clientData/>
  </xdr:oneCellAnchor>
  <xdr:oneCellAnchor>
    <xdr:from>
      <xdr:col>10</xdr:col>
      <xdr:colOff>333375</xdr:colOff>
      <xdr:row>17</xdr:row>
      <xdr:rowOff>171450</xdr:rowOff>
    </xdr:from>
    <xdr:ext cx="2755819" cy="5150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asellaDiTesto 4"/>
            <xdr:cNvSpPr txBox="1"/>
          </xdr:nvSpPr>
          <xdr:spPr>
            <a:xfrm>
              <a:off x="7591425" y="3076575"/>
              <a:ext cx="2755819" cy="5150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800"/>
                <a:t>p</a:t>
              </a:r>
              <a:r>
                <a:rPr lang="it-IT" sz="1800" baseline="0"/>
                <a:t> [o/d] = </a:t>
              </a:r>
              <a14:m>
                <m:oMath xmlns:m="http://schemas.openxmlformats.org/officeDocument/2006/math">
                  <m:f>
                    <m:fPr>
                      <m:ctrlPr>
                        <a:rPr lang="it-IT" sz="1800" i="1" baseline="0">
                          <a:latin typeface="Cambria Math" panose="02040503050406030204" pitchFamily="18" charset="0"/>
                        </a:rPr>
                      </m:ctrlPr>
                    </m:fPr>
                    <m:num>
                      <m:sSup>
                        <m:sSupPr>
                          <m:ctrlPr>
                            <a:rPr lang="it-IT" sz="1800" i="1" baseline="0">
                              <a:latin typeface="Cambria Math" panose="02040503050406030204" pitchFamily="18" charset="0"/>
                            </a:rPr>
                          </m:ctrlPr>
                        </m:sSupPr>
                        <m:e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(</m:t>
                          </m:r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𝐴𝐼𝑜</m:t>
                          </m:r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)</m:t>
                          </m:r>
                        </m:e>
                        <m:sup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2,1</m:t>
                          </m:r>
                        </m:sup>
                      </m:sSup>
                      <m:r>
                        <a:rPr lang="it-IT" sz="1800" i="1" baseline="0">
                          <a:latin typeface="Cambria Math" panose="02040503050406030204" pitchFamily="18" charset="0"/>
                        </a:rPr>
                        <m:t>∙</m:t>
                      </m:r>
                      <m:r>
                        <a:rPr lang="it-IT" sz="1800" b="0" i="1" baseline="0">
                          <a:latin typeface="Cambria Math" panose="02040503050406030204" pitchFamily="18" charset="0"/>
                        </a:rPr>
                        <m:t>  </m:t>
                      </m:r>
                      <m:sSubSup>
                        <m:sSubSupPr>
                          <m:ctrlPr>
                            <a:rPr lang="it-IT" sz="1800" b="0" i="1" baseline="0">
                              <a:latin typeface="Cambria Math" panose="02040503050406030204" pitchFamily="18" charset="0"/>
                            </a:rPr>
                          </m:ctrlPr>
                        </m:sSubSupPr>
                        <m:e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𝐶</m:t>
                          </m:r>
                        </m:e>
                        <m:sub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𝑜𝑑</m:t>
                          </m:r>
                        </m:sub>
                        <m:sup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−0,05</m:t>
                          </m:r>
                        </m:sup>
                      </m:sSubSup>
                    </m:num>
                    <m:den>
                      <m:nary>
                        <m:naryPr>
                          <m:chr m:val="∑"/>
                          <m:supHide m:val="on"/>
                          <m:ctrlPr>
                            <a:rPr lang="it-IT" sz="1800" i="1" baseline="0">
                              <a:latin typeface="Cambria Math" panose="02040503050406030204" pitchFamily="18" charset="0"/>
                            </a:rPr>
                          </m:ctrlPr>
                        </m:naryPr>
                        <m:sub>
                          <m:r>
                            <m:rPr>
                              <m:brk m:alnAt="7"/>
                            </m:rP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0</m:t>
                          </m:r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′</m:t>
                          </m:r>
                        </m:sub>
                        <m:sup/>
                        <m:e>
                          <m:sSup>
                            <m:sSupPr>
                              <m:ctrlPr>
                                <a:rPr lang="it-IT" sz="1800" i="1" baseline="0">
                                  <a:latin typeface="Cambria Math" panose="02040503050406030204" pitchFamily="18" charset="0"/>
                                </a:rPr>
                              </m:ctrlPr>
                            </m:sSupPr>
                            <m:e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(</m:t>
                              </m:r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𝐴𝐼</m:t>
                              </m:r>
                              <m:sSup>
                                <m:sSupPr>
                                  <m:ctrlP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</m:ctrlPr>
                                </m:sSupPr>
                                <m:e>
                                  <m: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  <m:t>𝑜</m:t>
                                  </m:r>
                                </m:e>
                                <m:sup>
                                  <m: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  <m:t>′</m:t>
                                  </m:r>
                                </m:sup>
                              </m:sSup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)</m:t>
                              </m:r>
                            </m:e>
                            <m:sup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2,1</m:t>
                              </m:r>
                            </m:sup>
                          </m:sSup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 ∙  </m:t>
                          </m:r>
                          <m:sSup>
                            <m:sSupPr>
                              <m:ctrlP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</m:ctrlPr>
                            </m:sSupPr>
                            <m:e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𝐶</m:t>
                              </m:r>
                              <m:sSup>
                                <m:sSupPr>
                                  <m:ctrlP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</m:ctrlPr>
                                </m:sSupPr>
                                <m:e>
                                  <m: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  <m:t>𝑜</m:t>
                                  </m:r>
                                </m:e>
                                <m:sup>
                                  <m: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  <m:t>′</m:t>
                                  </m:r>
                                </m:sup>
                              </m:sSup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𝑑</m:t>
                              </m:r>
                            </m:e>
                            <m:sup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−0,05</m:t>
                              </m:r>
                            </m:sup>
                          </m:sSup>
                        </m:e>
                      </m:nary>
                    </m:den>
                  </m:f>
                </m:oMath>
              </a14:m>
              <a:endParaRPr lang="it-IT" sz="1800"/>
            </a:p>
          </xdr:txBody>
        </xdr:sp>
      </mc:Choice>
      <mc:Fallback xmlns="">
        <xdr:sp macro="" textlink="">
          <xdr:nvSpPr>
            <xdr:cNvPr id="5" name="CasellaDiTesto 4"/>
            <xdr:cNvSpPr txBox="1"/>
          </xdr:nvSpPr>
          <xdr:spPr>
            <a:xfrm>
              <a:off x="7591425" y="3076575"/>
              <a:ext cx="2755819" cy="5150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800"/>
                <a:t>p</a:t>
              </a:r>
              <a:r>
                <a:rPr lang="it-IT" sz="1800" baseline="0"/>
                <a:t> [o/d] = </a:t>
              </a:r>
              <a:r>
                <a:rPr lang="it-IT" sz="1800" i="0" baseline="0">
                  <a:latin typeface="Cambria Math" panose="02040503050406030204" pitchFamily="18" charset="0"/>
                </a:rPr>
                <a:t>(〖</a:t>
              </a:r>
              <a:r>
                <a:rPr lang="it-IT" sz="1800" b="0" i="0" baseline="0">
                  <a:latin typeface="Cambria Math" panose="02040503050406030204" pitchFamily="18" charset="0"/>
                </a:rPr>
                <a:t>(𝐴𝐼𝑜)〗^2,1</a:t>
              </a:r>
              <a:r>
                <a:rPr lang="it-IT" sz="1800" i="0" baseline="0">
                  <a:latin typeface="Cambria Math" panose="02040503050406030204" pitchFamily="18" charset="0"/>
                </a:rPr>
                <a:t>∙</a:t>
              </a:r>
              <a:r>
                <a:rPr lang="it-IT" sz="1800" b="0" i="0" baseline="0">
                  <a:latin typeface="Cambria Math" panose="02040503050406030204" pitchFamily="18" charset="0"/>
                </a:rPr>
                <a:t>  𝐶_𝑜𝑑^(−0,05))/(∑_0′▒〖〖(𝐴𝐼𝑜^′)〗^2,1  ∙  〖𝐶𝑜^′ 𝑑〗^(−0,05) 〗)</a:t>
              </a:r>
              <a:endParaRPr lang="it-IT" sz="1800"/>
            </a:p>
          </xdr:txBody>
        </xdr:sp>
      </mc:Fallback>
    </mc:AlternateContent>
    <xdr:clientData/>
  </xdr:oneCellAnchor>
  <xdr:oneCellAnchor>
    <xdr:from>
      <xdr:col>18</xdr:col>
      <xdr:colOff>51548</xdr:colOff>
      <xdr:row>17</xdr:row>
      <xdr:rowOff>170891</xdr:rowOff>
    </xdr:from>
    <xdr:ext cx="2838213" cy="5120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asellaDiTesto 5"/>
            <xdr:cNvSpPr txBox="1"/>
          </xdr:nvSpPr>
          <xdr:spPr>
            <a:xfrm>
              <a:off x="12500723" y="3076016"/>
              <a:ext cx="2838213" cy="5120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800"/>
                <a:t>p</a:t>
              </a:r>
              <a:r>
                <a:rPr lang="it-IT" sz="1800" baseline="0"/>
                <a:t> [o/d] = </a:t>
              </a:r>
              <a14:m>
                <m:oMath xmlns:m="http://schemas.openxmlformats.org/officeDocument/2006/math">
                  <m:f>
                    <m:fPr>
                      <m:ctrlPr>
                        <a:rPr lang="it-IT" sz="1800" i="1" baseline="0">
                          <a:latin typeface="Cambria Math" panose="02040503050406030204" pitchFamily="18" charset="0"/>
                        </a:rPr>
                      </m:ctrlPr>
                    </m:fPr>
                    <m:num>
                      <m:sSup>
                        <m:sSupPr>
                          <m:ctrlPr>
                            <a:rPr lang="it-IT" sz="1800" i="1" baseline="0">
                              <a:latin typeface="Cambria Math" panose="02040503050406030204" pitchFamily="18" charset="0"/>
                            </a:rPr>
                          </m:ctrlPr>
                        </m:sSupPr>
                        <m:e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(</m:t>
                          </m:r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𝐴𝐼𝑜</m:t>
                          </m:r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)</m:t>
                          </m:r>
                        </m:e>
                        <m:sup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0,13</m:t>
                          </m:r>
                        </m:sup>
                      </m:sSup>
                      <m:r>
                        <a:rPr lang="it-IT" sz="1800" i="1" baseline="0">
                          <a:latin typeface="Cambria Math" panose="02040503050406030204" pitchFamily="18" charset="0"/>
                        </a:rPr>
                        <m:t>∙</m:t>
                      </m:r>
                      <m:r>
                        <a:rPr lang="it-IT" sz="1800" b="0" i="1" baseline="0">
                          <a:latin typeface="Cambria Math" panose="02040503050406030204" pitchFamily="18" charset="0"/>
                        </a:rPr>
                        <m:t>  </m:t>
                      </m:r>
                      <m:sSubSup>
                        <m:sSubSupPr>
                          <m:ctrlPr>
                            <a:rPr lang="it-IT" sz="1800" b="0" i="1" baseline="0">
                              <a:latin typeface="Cambria Math" panose="02040503050406030204" pitchFamily="18" charset="0"/>
                            </a:rPr>
                          </m:ctrlPr>
                        </m:sSubSupPr>
                        <m:e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𝐶</m:t>
                          </m:r>
                        </m:e>
                        <m:sub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𝑜𝑑</m:t>
                          </m:r>
                        </m:sub>
                        <m:sup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−0,08</m:t>
                          </m:r>
                        </m:sup>
                      </m:sSubSup>
                    </m:num>
                    <m:den>
                      <m:nary>
                        <m:naryPr>
                          <m:chr m:val="∑"/>
                          <m:supHide m:val="on"/>
                          <m:ctrlPr>
                            <a:rPr lang="it-IT" sz="1800" i="1" baseline="0">
                              <a:latin typeface="Cambria Math" panose="02040503050406030204" pitchFamily="18" charset="0"/>
                            </a:rPr>
                          </m:ctrlPr>
                        </m:naryPr>
                        <m:sub>
                          <m:r>
                            <m:rPr>
                              <m:brk m:alnAt="7"/>
                            </m:rP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0</m:t>
                          </m:r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′</m:t>
                          </m:r>
                        </m:sub>
                        <m:sup/>
                        <m:e>
                          <m:sSup>
                            <m:sSupPr>
                              <m:ctrlPr>
                                <a:rPr lang="it-IT" sz="1800" i="1" baseline="0">
                                  <a:latin typeface="Cambria Math" panose="02040503050406030204" pitchFamily="18" charset="0"/>
                                </a:rPr>
                              </m:ctrlPr>
                            </m:sSupPr>
                            <m:e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(</m:t>
                              </m:r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𝐴𝐼</m:t>
                              </m:r>
                              <m:sSup>
                                <m:sSupPr>
                                  <m:ctrlP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</m:ctrlPr>
                                </m:sSupPr>
                                <m:e>
                                  <m: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  <m:t>𝑜</m:t>
                                  </m:r>
                                </m:e>
                                <m:sup>
                                  <m: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  <m:t>′</m:t>
                                  </m:r>
                                </m:sup>
                              </m:sSup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)</m:t>
                              </m:r>
                            </m:e>
                            <m:sup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0,13</m:t>
                              </m:r>
                            </m:sup>
                          </m:sSup>
                          <m:r>
                            <a:rPr lang="it-IT" sz="1800" b="0" i="1" baseline="0">
                              <a:latin typeface="Cambria Math" panose="02040503050406030204" pitchFamily="18" charset="0"/>
                            </a:rPr>
                            <m:t> ∙  </m:t>
                          </m:r>
                          <m:sSup>
                            <m:sSupPr>
                              <m:ctrlP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</m:ctrlPr>
                            </m:sSupPr>
                            <m:e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𝐶</m:t>
                              </m:r>
                              <m:sSup>
                                <m:sSupPr>
                                  <m:ctrlP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</m:ctrlPr>
                                </m:sSupPr>
                                <m:e>
                                  <m: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  <m:t>𝑜</m:t>
                                  </m:r>
                                </m:e>
                                <m:sup>
                                  <m:r>
                                    <a:rPr lang="it-IT" sz="1800" b="0" i="1" baseline="0">
                                      <a:latin typeface="Cambria Math" panose="02040503050406030204" pitchFamily="18" charset="0"/>
                                    </a:rPr>
                                    <m:t>′</m:t>
                                  </m:r>
                                </m:sup>
                              </m:sSup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𝑑</m:t>
                              </m:r>
                            </m:e>
                            <m:sup>
                              <m:r>
                                <a:rPr lang="it-IT" sz="1800" b="0" i="1" baseline="0">
                                  <a:latin typeface="Cambria Math" panose="02040503050406030204" pitchFamily="18" charset="0"/>
                                </a:rPr>
                                <m:t>−0,08</m:t>
                              </m:r>
                            </m:sup>
                          </m:sSup>
                        </m:e>
                      </m:nary>
                    </m:den>
                  </m:f>
                </m:oMath>
              </a14:m>
              <a:endParaRPr lang="it-IT" sz="1800"/>
            </a:p>
          </xdr:txBody>
        </xdr:sp>
      </mc:Choice>
      <mc:Fallback xmlns="">
        <xdr:sp macro="" textlink="">
          <xdr:nvSpPr>
            <xdr:cNvPr id="6" name="CasellaDiTesto 5"/>
            <xdr:cNvSpPr txBox="1"/>
          </xdr:nvSpPr>
          <xdr:spPr>
            <a:xfrm>
              <a:off x="12500723" y="3076016"/>
              <a:ext cx="2838213" cy="5120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800"/>
                <a:t>p</a:t>
              </a:r>
              <a:r>
                <a:rPr lang="it-IT" sz="1800" baseline="0"/>
                <a:t> [o/d] = </a:t>
              </a:r>
              <a:r>
                <a:rPr lang="it-IT" sz="1800" i="0" baseline="0">
                  <a:latin typeface="Cambria Math" panose="02040503050406030204" pitchFamily="18" charset="0"/>
                </a:rPr>
                <a:t>(〖</a:t>
              </a:r>
              <a:r>
                <a:rPr lang="it-IT" sz="1800" b="0" i="0" baseline="0">
                  <a:latin typeface="Cambria Math" panose="02040503050406030204" pitchFamily="18" charset="0"/>
                </a:rPr>
                <a:t>(𝐴𝐼𝑜)〗^0,13</a:t>
              </a:r>
              <a:r>
                <a:rPr lang="it-IT" sz="1800" i="0" baseline="0">
                  <a:latin typeface="Cambria Math" panose="02040503050406030204" pitchFamily="18" charset="0"/>
                </a:rPr>
                <a:t>∙</a:t>
              </a:r>
              <a:r>
                <a:rPr lang="it-IT" sz="1800" b="0" i="0" baseline="0">
                  <a:latin typeface="Cambria Math" panose="02040503050406030204" pitchFamily="18" charset="0"/>
                </a:rPr>
                <a:t>  𝐶_𝑜𝑑^(−0,08))/(∑_0′▒〖〖(𝐴𝐼𝑜^′)〗^0,13  ∙  〖𝐶𝑜^′ 𝑑〗^(−0,08) 〗)</a:t>
              </a:r>
              <a:endParaRPr lang="it-IT" sz="1800"/>
            </a:p>
          </xdr:txBody>
        </xdr:sp>
      </mc:Fallback>
    </mc:AlternateContent>
    <xdr:clientData/>
  </xdr:oneCellAnchor>
  <xdr:oneCellAnchor>
    <xdr:from>
      <xdr:col>6</xdr:col>
      <xdr:colOff>652426</xdr:colOff>
      <xdr:row>15</xdr:row>
      <xdr:rowOff>141483</xdr:rowOff>
    </xdr:from>
    <xdr:ext cx="358175" cy="28180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asellaDiTesto 6"/>
            <xdr:cNvSpPr txBox="1"/>
          </xdr:nvSpPr>
          <xdr:spPr>
            <a:xfrm>
              <a:off x="5180464" y="2661945"/>
              <a:ext cx="358175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8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𝑑</m:t>
                        </m:r>
                      </m:sub>
                    </m:sSub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7" name="CasellaDiTesto 6"/>
            <xdr:cNvSpPr txBox="1"/>
          </xdr:nvSpPr>
          <xdr:spPr>
            <a:xfrm>
              <a:off x="5180464" y="2661945"/>
              <a:ext cx="358175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800" b="0" i="0">
                  <a:latin typeface="Cambria Math" panose="02040503050406030204" pitchFamily="18" charset="0"/>
                </a:rPr>
                <a:t>𝑄_(.𝑑)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3</xdr:col>
      <xdr:colOff>628650</xdr:colOff>
      <xdr:row>29</xdr:row>
      <xdr:rowOff>3175</xdr:rowOff>
    </xdr:from>
    <xdr:ext cx="1342867" cy="2261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asellaDiTesto 7"/>
            <xdr:cNvSpPr txBox="1"/>
          </xdr:nvSpPr>
          <xdr:spPr>
            <a:xfrm>
              <a:off x="3162300" y="6413500"/>
              <a:ext cx="1342867" cy="2261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𝐴𝐼𝑜</m:t>
                        </m:r>
                      </m:e>
                      <m:sup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2,1</m:t>
                        </m:r>
                      </m:sup>
                    </m:sSup>
                    <m:sSup>
                      <m:sSup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 ∙ </m:t>
                        </m:r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𝐶𝑜𝑑</m:t>
                        </m:r>
                      </m:e>
                      <m:sup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−0,05</m:t>
                        </m:r>
                      </m:sup>
                    </m:sSup>
                  </m:oMath>
                </m:oMathPara>
              </a14:m>
              <a:endParaRPr lang="it-IT" sz="1400" b="0" i="1">
                <a:latin typeface="+mn-lt"/>
              </a:endParaRPr>
            </a:p>
          </xdr:txBody>
        </xdr:sp>
      </mc:Choice>
      <mc:Fallback xmlns="">
        <xdr:sp macro="" textlink="">
          <xdr:nvSpPr>
            <xdr:cNvPr id="8" name="CasellaDiTesto 7"/>
            <xdr:cNvSpPr txBox="1"/>
          </xdr:nvSpPr>
          <xdr:spPr>
            <a:xfrm>
              <a:off x="3162300" y="6413500"/>
              <a:ext cx="1342867" cy="2261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〖𝐴𝐼𝑜〗^2,1 〖 ∙ 𝐶𝑜𝑑〗^(−0,05)</a:t>
              </a:r>
              <a:endParaRPr lang="it-IT" sz="1400" b="0" i="1">
                <a:latin typeface="+mn-lt"/>
              </a:endParaRPr>
            </a:p>
          </xdr:txBody>
        </xdr:sp>
      </mc:Fallback>
    </mc:AlternateContent>
    <xdr:clientData/>
  </xdr:oneCellAnchor>
  <xdr:oneCellAnchor>
    <xdr:from>
      <xdr:col>13</xdr:col>
      <xdr:colOff>685800</xdr:colOff>
      <xdr:row>29</xdr:row>
      <xdr:rowOff>22225</xdr:rowOff>
    </xdr:from>
    <xdr:ext cx="1417696" cy="21473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asellaDiTesto 8"/>
            <xdr:cNvSpPr txBox="1"/>
          </xdr:nvSpPr>
          <xdr:spPr>
            <a:xfrm>
              <a:off x="10296525" y="6432550"/>
              <a:ext cx="1417696" cy="2147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it-IT" sz="1400" b="0" i="1">
                            <a:solidFill>
                              <a:schemeClr val="tx1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latin typeface="Cambria Math"/>
                            <a:ea typeface="+mn-ea"/>
                            <a:cs typeface="+mn-cs"/>
                          </a:rPr>
                          <m:t>𝐴𝐼𝑜</m:t>
                        </m:r>
                      </m:e>
                      <m:sup>
                        <m:r>
                          <a:rPr lang="it-IT" sz="1400" b="0" i="1">
                            <a:solidFill>
                              <a:schemeClr val="tx1"/>
                            </a:solidFill>
                            <a:latin typeface="Cambria Math"/>
                            <a:ea typeface="+mn-ea"/>
                            <a:cs typeface="+mn-cs"/>
                          </a:rPr>
                          <m:t>0,13</m:t>
                        </m:r>
                      </m:sup>
                    </m:sSup>
                    <m:sSup>
                      <m:sSupPr>
                        <m:ctrlPr>
                          <a:rPr lang="it-IT" sz="1400" b="0" i="1">
                            <a:solidFill>
                              <a:schemeClr val="tx1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latin typeface="Cambria Math"/>
                            <a:ea typeface="+mn-ea"/>
                            <a:cs typeface="+mn-cs"/>
                          </a:rPr>
                          <m:t> ∙ </m:t>
                        </m:r>
                        <m:r>
                          <a:rPr lang="it-IT" sz="1400" b="0" i="1">
                            <a:solidFill>
                              <a:schemeClr val="tx1"/>
                            </a:solidFill>
                            <a:latin typeface="Cambria Math"/>
                            <a:ea typeface="+mn-ea"/>
                            <a:cs typeface="+mn-cs"/>
                          </a:rPr>
                          <m:t>𝐶𝑜𝑑</m:t>
                        </m:r>
                      </m:e>
                      <m:sup>
                        <m:r>
                          <a:rPr lang="it-IT" sz="1400" b="0" i="1">
                            <a:solidFill>
                              <a:schemeClr val="tx1"/>
                            </a:solidFill>
                            <a:latin typeface="Cambria Math"/>
                            <a:ea typeface="+mn-ea"/>
                            <a:cs typeface="+mn-cs"/>
                          </a:rPr>
                          <m:t>−0,08</m:t>
                        </m:r>
                      </m:sup>
                    </m:sSup>
                  </m:oMath>
                </m:oMathPara>
              </a14:m>
              <a:endParaRPr lang="it-IT" sz="1400" b="0" i="1">
                <a:solidFill>
                  <a:schemeClr val="tx1"/>
                </a:solidFill>
                <a:latin typeface="Cambria Math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9" name="CasellaDiTesto 8"/>
            <xdr:cNvSpPr txBox="1"/>
          </xdr:nvSpPr>
          <xdr:spPr>
            <a:xfrm>
              <a:off x="10296525" y="6432550"/>
              <a:ext cx="1417696" cy="2147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solidFill>
                    <a:schemeClr val="tx1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〖</a:t>
              </a:r>
              <a:r>
                <a:rPr lang="it-IT" sz="1400" b="0" i="0">
                  <a:solidFill>
                    <a:schemeClr val="tx1"/>
                  </a:solidFill>
                  <a:latin typeface="Cambria Math"/>
                  <a:ea typeface="+mn-ea"/>
                  <a:cs typeface="+mn-cs"/>
                </a:rPr>
                <a:t>𝐴𝐼𝑜</a:t>
              </a:r>
              <a:r>
                <a:rPr lang="it-IT" sz="1400" b="0" i="0">
                  <a:solidFill>
                    <a:schemeClr val="tx1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it-IT" sz="1400" b="0" i="0">
                  <a:solidFill>
                    <a:schemeClr val="tx1"/>
                  </a:solidFill>
                  <a:latin typeface="Cambria Math"/>
                  <a:ea typeface="+mn-ea"/>
                  <a:cs typeface="+mn-cs"/>
                </a:rPr>
                <a:t>0,13</a:t>
              </a:r>
              <a:r>
                <a:rPr lang="it-IT" sz="1400" b="0" i="0">
                  <a:solidFill>
                    <a:schemeClr val="tx1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 〖</a:t>
              </a:r>
              <a:r>
                <a:rPr lang="it-IT" sz="1400" b="0" i="0">
                  <a:solidFill>
                    <a:schemeClr val="tx1"/>
                  </a:solidFill>
                  <a:latin typeface="Cambria Math"/>
                  <a:ea typeface="+mn-ea"/>
                  <a:cs typeface="+mn-cs"/>
                </a:rPr>
                <a:t> ∙ 𝐶𝑜𝑑</a:t>
              </a:r>
              <a:r>
                <a:rPr lang="it-IT" sz="1400" b="0" i="0">
                  <a:solidFill>
                    <a:schemeClr val="tx1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〗^(</a:t>
              </a:r>
              <a:r>
                <a:rPr lang="it-IT" sz="1400" b="0" i="0">
                  <a:solidFill>
                    <a:schemeClr val="tx1"/>
                  </a:solidFill>
                  <a:latin typeface="Cambria Math"/>
                  <a:ea typeface="+mn-ea"/>
                  <a:cs typeface="+mn-cs"/>
                </a:rPr>
                <a:t>−0,08</a:t>
              </a:r>
              <a:r>
                <a:rPr lang="it-IT" sz="1400" b="0" i="0">
                  <a:solidFill>
                    <a:schemeClr val="tx1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it-IT" sz="1400" b="0" i="1">
                <a:solidFill>
                  <a:schemeClr val="tx1"/>
                </a:solidFill>
                <a:latin typeface="Cambria Math"/>
                <a:ea typeface="+mn-ea"/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5</xdr:col>
      <xdr:colOff>28575</xdr:colOff>
      <xdr:row>51</xdr:row>
      <xdr:rowOff>0</xdr:rowOff>
    </xdr:from>
    <xdr:ext cx="422873" cy="28180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asellaDiTesto 9"/>
            <xdr:cNvSpPr txBox="1"/>
          </xdr:nvSpPr>
          <xdr:spPr>
            <a:xfrm>
              <a:off x="4000500" y="9810750"/>
              <a:ext cx="422873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8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𝑜𝑑</m:t>
                        </m:r>
                      </m:sub>
                    </m:sSub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0" name="CasellaDiTesto 9"/>
            <xdr:cNvSpPr txBox="1"/>
          </xdr:nvSpPr>
          <xdr:spPr>
            <a:xfrm>
              <a:off x="4000500" y="9810750"/>
              <a:ext cx="422873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800" b="0" i="0">
                  <a:latin typeface="Cambria Math" panose="02040503050406030204" pitchFamily="18" charset="0"/>
                </a:rPr>
                <a:t>𝑄_𝑜𝑑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15</xdr:col>
      <xdr:colOff>57150</xdr:colOff>
      <xdr:row>50</xdr:row>
      <xdr:rowOff>190500</xdr:rowOff>
    </xdr:from>
    <xdr:ext cx="422873" cy="28180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asellaDiTesto 10"/>
            <xdr:cNvSpPr txBox="1"/>
          </xdr:nvSpPr>
          <xdr:spPr>
            <a:xfrm>
              <a:off x="10629900" y="9801225"/>
              <a:ext cx="422873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8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it-IT" sz="1800" b="0" i="1">
                            <a:latin typeface="Cambria Math" panose="02040503050406030204" pitchFamily="18" charset="0"/>
                          </a:rPr>
                          <m:t>𝑜𝑑</m:t>
                        </m:r>
                      </m:sub>
                    </m:sSub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1" name="CasellaDiTesto 10"/>
            <xdr:cNvSpPr txBox="1"/>
          </xdr:nvSpPr>
          <xdr:spPr>
            <a:xfrm>
              <a:off x="10629900" y="9801225"/>
              <a:ext cx="422873" cy="2818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800" b="0" i="0">
                  <a:latin typeface="Cambria Math" panose="02040503050406030204" pitchFamily="18" charset="0"/>
                </a:rPr>
                <a:t>𝑄_𝑜𝑑</a:t>
              </a:r>
              <a:endParaRPr lang="it-IT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8"/>
  <sheetViews>
    <sheetView zoomScaleNormal="100" workbookViewId="0">
      <selection activeCell="E27" sqref="E27"/>
    </sheetView>
  </sheetViews>
  <sheetFormatPr defaultRowHeight="15" x14ac:dyDescent="0.25"/>
  <cols>
    <col min="2" max="2" width="12.42578125" customWidth="1"/>
    <col min="3" max="3" width="11.7109375" customWidth="1"/>
    <col min="4" max="4" width="19" customWidth="1"/>
    <col min="5" max="5" width="19.7109375" customWidth="1"/>
    <col min="6" max="6" width="16.7109375" customWidth="1"/>
    <col min="7" max="7" width="18.140625" customWidth="1"/>
    <col min="9" max="9" width="11.7109375" customWidth="1"/>
    <col min="10" max="10" width="13.42578125" customWidth="1"/>
    <col min="11" max="11" width="19.42578125" customWidth="1"/>
  </cols>
  <sheetData>
    <row r="1" spans="2:11" ht="15.75" thickBot="1" x14ac:dyDescent="0.3"/>
    <row r="2" spans="2:11" ht="15.75" thickBot="1" x14ac:dyDescent="0.3">
      <c r="B2" s="255" t="s">
        <v>206</v>
      </c>
      <c r="C2" s="256"/>
      <c r="D2" s="256"/>
      <c r="E2" s="256"/>
      <c r="F2" s="256"/>
      <c r="G2" s="257"/>
    </row>
    <row r="3" spans="2:11" ht="15.75" thickBot="1" x14ac:dyDescent="0.3">
      <c r="B3" s="33"/>
    </row>
    <row r="4" spans="2:11" ht="15.75" thickBot="1" x14ac:dyDescent="0.3">
      <c r="B4" s="138" t="s">
        <v>205</v>
      </c>
      <c r="C4" s="139"/>
      <c r="D4" s="139"/>
      <c r="E4" s="139"/>
      <c r="F4" s="139"/>
      <c r="G4" s="140"/>
    </row>
    <row r="5" spans="2:11" ht="15.75" thickBot="1" x14ac:dyDescent="0.3"/>
    <row r="6" spans="2:11" ht="30" customHeight="1" thickBot="1" x14ac:dyDescent="0.3">
      <c r="B6" s="160" t="s">
        <v>2</v>
      </c>
      <c r="C6" s="158" t="s">
        <v>3</v>
      </c>
      <c r="D6" s="155" t="s">
        <v>0</v>
      </c>
      <c r="E6" s="156"/>
      <c r="F6" s="157" t="s">
        <v>20</v>
      </c>
      <c r="G6" s="156"/>
      <c r="I6" s="4" t="s">
        <v>21</v>
      </c>
      <c r="J6" s="7" t="s">
        <v>4</v>
      </c>
      <c r="K6" s="8" t="s">
        <v>1</v>
      </c>
    </row>
    <row r="7" spans="2:11" ht="15.75" thickBot="1" x14ac:dyDescent="0.3">
      <c r="B7" s="161"/>
      <c r="C7" s="159"/>
      <c r="D7" s="48" t="s">
        <v>8</v>
      </c>
      <c r="E7" s="49" t="s">
        <v>51</v>
      </c>
      <c r="F7" s="50" t="s">
        <v>8</v>
      </c>
      <c r="G7" s="49" t="s">
        <v>51</v>
      </c>
      <c r="I7" s="131">
        <v>99</v>
      </c>
      <c r="J7" s="135">
        <v>1</v>
      </c>
      <c r="K7" s="132">
        <f>D14/C14</f>
        <v>1.0726643598615917</v>
      </c>
    </row>
    <row r="8" spans="2:11" x14ac:dyDescent="0.25">
      <c r="B8" s="38">
        <v>93</v>
      </c>
      <c r="C8" s="39">
        <v>3326</v>
      </c>
      <c r="D8" s="40">
        <v>5142</v>
      </c>
      <c r="E8" s="40">
        <v>1191</v>
      </c>
      <c r="F8" s="40">
        <v>0</v>
      </c>
      <c r="G8" s="41">
        <v>1</v>
      </c>
      <c r="I8" s="131">
        <v>99</v>
      </c>
      <c r="J8" s="136">
        <v>2</v>
      </c>
      <c r="K8" s="132">
        <f>E14/C14</f>
        <v>3.5294117647058823E-2</v>
      </c>
    </row>
    <row r="9" spans="2:11" x14ac:dyDescent="0.25">
      <c r="B9" s="42">
        <v>94</v>
      </c>
      <c r="C9" s="36">
        <v>895</v>
      </c>
      <c r="D9" s="37">
        <v>94</v>
      </c>
      <c r="E9" s="37">
        <v>49</v>
      </c>
      <c r="F9" s="37">
        <v>0</v>
      </c>
      <c r="G9" s="43">
        <v>41</v>
      </c>
      <c r="I9" s="131">
        <v>98</v>
      </c>
      <c r="J9" s="136">
        <v>1</v>
      </c>
      <c r="K9" s="132">
        <f>D13/C13</f>
        <v>0.257189811010682</v>
      </c>
    </row>
    <row r="10" spans="2:11" x14ac:dyDescent="0.25">
      <c r="B10" s="42">
        <v>95</v>
      </c>
      <c r="C10" s="36">
        <v>1743</v>
      </c>
      <c r="D10" s="37">
        <v>107</v>
      </c>
      <c r="E10" s="37">
        <v>4</v>
      </c>
      <c r="F10" s="37">
        <v>2</v>
      </c>
      <c r="G10" s="43">
        <v>5</v>
      </c>
      <c r="I10" s="131">
        <v>98</v>
      </c>
      <c r="J10" s="136">
        <v>2</v>
      </c>
      <c r="K10" s="132">
        <f>F13/C13</f>
        <v>2.1364009860312245E-2</v>
      </c>
    </row>
    <row r="11" spans="2:11" x14ac:dyDescent="0.25">
      <c r="B11" s="42">
        <v>96</v>
      </c>
      <c r="C11" s="36">
        <v>11905</v>
      </c>
      <c r="D11" s="37">
        <v>781</v>
      </c>
      <c r="E11" s="37">
        <v>125</v>
      </c>
      <c r="F11" s="37">
        <v>23</v>
      </c>
      <c r="G11" s="43">
        <v>228</v>
      </c>
      <c r="I11" s="131">
        <v>97</v>
      </c>
      <c r="J11" s="136">
        <v>1</v>
      </c>
      <c r="K11" s="132">
        <f>D12/C12</f>
        <v>1.0089841050449204</v>
      </c>
    </row>
    <row r="12" spans="2:11" x14ac:dyDescent="0.25">
      <c r="B12" s="42">
        <v>97</v>
      </c>
      <c r="C12" s="36">
        <v>1447</v>
      </c>
      <c r="D12" s="37">
        <v>1460</v>
      </c>
      <c r="E12" s="37">
        <v>16</v>
      </c>
      <c r="F12" s="37">
        <v>8</v>
      </c>
      <c r="G12" s="43">
        <v>50</v>
      </c>
      <c r="I12" s="131">
        <v>97</v>
      </c>
      <c r="J12" s="136">
        <v>2</v>
      </c>
      <c r="K12" s="132">
        <f>E12/C12</f>
        <v>1.10573600552868E-2</v>
      </c>
    </row>
    <row r="13" spans="2:11" x14ac:dyDescent="0.25">
      <c r="B13" s="42">
        <v>98</v>
      </c>
      <c r="C13" s="36">
        <v>1217</v>
      </c>
      <c r="D13" s="37">
        <v>313</v>
      </c>
      <c r="E13" s="37">
        <v>6</v>
      </c>
      <c r="F13" s="37">
        <v>26</v>
      </c>
      <c r="G13" s="43">
        <v>9</v>
      </c>
      <c r="I13" s="131">
        <v>96</v>
      </c>
      <c r="J13" s="136">
        <v>1</v>
      </c>
      <c r="K13" s="132">
        <f>D11/C11</f>
        <v>6.5602687946241078E-2</v>
      </c>
    </row>
    <row r="14" spans="2:11" ht="16.5" customHeight="1" thickBot="1" x14ac:dyDescent="0.3">
      <c r="B14" s="44">
        <v>99</v>
      </c>
      <c r="C14" s="45">
        <v>1445</v>
      </c>
      <c r="D14" s="46">
        <v>1550</v>
      </c>
      <c r="E14" s="46">
        <v>51</v>
      </c>
      <c r="F14" s="46">
        <v>1</v>
      </c>
      <c r="G14" s="47">
        <v>33</v>
      </c>
      <c r="I14" s="131">
        <v>96</v>
      </c>
      <c r="J14" s="136">
        <v>2</v>
      </c>
      <c r="K14" s="132">
        <f>E11/C11</f>
        <v>1.0499790004199917E-2</v>
      </c>
    </row>
    <row r="15" spans="2:11" x14ac:dyDescent="0.25">
      <c r="G15" s="1"/>
      <c r="I15" s="131">
        <v>95</v>
      </c>
      <c r="J15" s="136">
        <v>1</v>
      </c>
      <c r="K15" s="132">
        <f>D10/C10</f>
        <v>6.138841078600115E-2</v>
      </c>
    </row>
    <row r="16" spans="2:11" x14ac:dyDescent="0.25">
      <c r="B16" t="s">
        <v>208</v>
      </c>
      <c r="C16" s="254"/>
      <c r="G16" s="1"/>
      <c r="I16" s="131">
        <v>95</v>
      </c>
      <c r="J16" s="136">
        <v>2</v>
      </c>
      <c r="K16" s="132">
        <f>E10/C10</f>
        <v>2.2948938611589212E-3</v>
      </c>
    </row>
    <row r="17" spans="7:11" x14ac:dyDescent="0.25">
      <c r="G17" s="1"/>
      <c r="I17" s="131">
        <v>94</v>
      </c>
      <c r="J17" s="136">
        <v>1</v>
      </c>
      <c r="K17" s="132">
        <f>D9/C9</f>
        <v>0.10502793296089385</v>
      </c>
    </row>
    <row r="18" spans="7:11" x14ac:dyDescent="0.25">
      <c r="G18" s="107"/>
      <c r="I18" s="131">
        <v>94</v>
      </c>
      <c r="J18" s="136">
        <v>2</v>
      </c>
      <c r="K18" s="132">
        <f>E9/C9</f>
        <v>5.4748603351955305E-2</v>
      </c>
    </row>
    <row r="19" spans="7:11" x14ac:dyDescent="0.25">
      <c r="G19" s="1"/>
      <c r="I19" s="131">
        <v>93</v>
      </c>
      <c r="J19" s="136">
        <v>1</v>
      </c>
      <c r="K19" s="132">
        <v>1.7272000000000001</v>
      </c>
    </row>
    <row r="20" spans="7:11" ht="15.75" thickBot="1" x14ac:dyDescent="0.3">
      <c r="G20" s="1"/>
      <c r="I20" s="133">
        <v>93</v>
      </c>
      <c r="J20" s="137">
        <v>2</v>
      </c>
      <c r="K20" s="134">
        <v>0.4</v>
      </c>
    </row>
    <row r="21" spans="7:11" ht="20.25" x14ac:dyDescent="0.25">
      <c r="G21" s="1"/>
      <c r="I21" s="130" t="s">
        <v>193</v>
      </c>
      <c r="J21" s="130"/>
      <c r="K21" s="130"/>
    </row>
    <row r="22" spans="7:11" x14ac:dyDescent="0.25">
      <c r="G22" s="1"/>
    </row>
    <row r="23" spans="7:11" x14ac:dyDescent="0.25">
      <c r="G23" s="1"/>
    </row>
    <row r="24" spans="7:11" x14ac:dyDescent="0.25">
      <c r="G24" s="1"/>
    </row>
    <row r="25" spans="7:11" x14ac:dyDescent="0.25">
      <c r="G25" s="1"/>
    </row>
    <row r="26" spans="7:11" x14ac:dyDescent="0.25">
      <c r="G26" s="1"/>
    </row>
    <row r="27" spans="7:11" x14ac:dyDescent="0.25">
      <c r="G27" s="1"/>
    </row>
    <row r="28" spans="7:11" x14ac:dyDescent="0.25">
      <c r="G28" s="32"/>
    </row>
  </sheetData>
  <mergeCells count="5">
    <mergeCell ref="D6:E6"/>
    <mergeCell ref="F6:G6"/>
    <mergeCell ref="C6:C7"/>
    <mergeCell ref="B6:B7"/>
    <mergeCell ref="B2:G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5"/>
  <sheetViews>
    <sheetView topLeftCell="A40" zoomScaleNormal="100" workbookViewId="0">
      <selection activeCell="N3" sqref="N3"/>
    </sheetView>
  </sheetViews>
  <sheetFormatPr defaultRowHeight="15" x14ac:dyDescent="0.25"/>
  <cols>
    <col min="2" max="2" width="18.140625" customWidth="1"/>
    <col min="3" max="3" width="10.7109375" customWidth="1"/>
    <col min="4" max="4" width="12.42578125" customWidth="1"/>
    <col min="5" max="5" width="9.42578125" customWidth="1"/>
    <col min="6" max="6" width="9.85546875" customWidth="1"/>
    <col min="7" max="7" width="12.28515625" customWidth="1"/>
    <col min="8" max="8" width="13.42578125" customWidth="1"/>
    <col min="10" max="10" width="9.7109375" bestFit="1" customWidth="1"/>
    <col min="11" max="11" width="9.7109375" customWidth="1"/>
    <col min="12" max="12" width="11" customWidth="1"/>
    <col min="14" max="14" width="10.42578125" customWidth="1"/>
    <col min="15" max="15" width="10.7109375" customWidth="1"/>
  </cols>
  <sheetData>
    <row r="1" spans="2:27" ht="15.75" thickBot="1" x14ac:dyDescent="0.3"/>
    <row r="2" spans="2:27" ht="18.75" x14ac:dyDescent="0.3">
      <c r="B2" s="258" t="s">
        <v>207</v>
      </c>
      <c r="C2" s="259"/>
      <c r="D2" s="259"/>
      <c r="E2" s="259"/>
      <c r="F2" s="259"/>
      <c r="G2" s="259"/>
      <c r="H2" s="259"/>
      <c r="I2" s="259"/>
      <c r="K2" t="s">
        <v>208</v>
      </c>
      <c r="L2" s="124"/>
    </row>
    <row r="3" spans="2:27" ht="15.75" thickBot="1" x14ac:dyDescent="0.3"/>
    <row r="4" spans="2:27" ht="33" customHeight="1" thickBot="1" x14ac:dyDescent="0.3">
      <c r="B4" s="168" t="s">
        <v>55</v>
      </c>
      <c r="C4" s="169"/>
      <c r="D4" s="169"/>
      <c r="E4" s="169"/>
      <c r="F4" s="169"/>
      <c r="G4" s="169"/>
      <c r="H4" s="169"/>
      <c r="I4" s="170"/>
    </row>
    <row r="5" spans="2:27" ht="16.5" customHeight="1" thickBot="1" x14ac:dyDescent="0.35">
      <c r="C5" s="120"/>
      <c r="D5" s="120"/>
      <c r="E5" s="120"/>
      <c r="F5" s="120"/>
      <c r="G5" s="120"/>
      <c r="H5" s="120"/>
      <c r="I5" s="120"/>
      <c r="K5" s="77" t="s">
        <v>28</v>
      </c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4"/>
      <c r="AA5" s="2"/>
    </row>
    <row r="6" spans="2:27" ht="15.75" customHeight="1" thickBot="1" x14ac:dyDescent="0.3">
      <c r="B6" s="168" t="s">
        <v>56</v>
      </c>
      <c r="C6" s="169"/>
      <c r="D6" s="169"/>
      <c r="E6" s="169"/>
      <c r="F6" s="169"/>
      <c r="G6" s="169"/>
      <c r="H6" s="169"/>
      <c r="I6" s="170"/>
      <c r="K6" s="65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7"/>
      <c r="AA6" s="62"/>
    </row>
    <row r="7" spans="2:27" ht="15" customHeight="1" thickBot="1" x14ac:dyDescent="0.3">
      <c r="B7" s="3" t="s">
        <v>14</v>
      </c>
      <c r="C7" s="4">
        <v>93</v>
      </c>
      <c r="D7" s="7">
        <v>94</v>
      </c>
      <c r="E7" s="7">
        <v>95</v>
      </c>
      <c r="F7" s="7">
        <v>96</v>
      </c>
      <c r="G7" s="7">
        <v>97</v>
      </c>
      <c r="H7" s="7">
        <v>98</v>
      </c>
      <c r="I7" s="8">
        <v>99</v>
      </c>
      <c r="K7" s="65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7"/>
      <c r="AA7" s="62"/>
    </row>
    <row r="8" spans="2:27" ht="21" x14ac:dyDescent="0.25">
      <c r="B8" s="79">
        <v>93</v>
      </c>
      <c r="C8" s="80">
        <v>1.302</v>
      </c>
      <c r="D8" s="81">
        <v>3.4180000000000001</v>
      </c>
      <c r="E8" s="81">
        <v>3.609</v>
      </c>
      <c r="F8" s="81">
        <v>3.2629999999999999</v>
      </c>
      <c r="G8" s="81">
        <v>5.56</v>
      </c>
      <c r="H8" s="81">
        <v>4.8600000000000003</v>
      </c>
      <c r="I8" s="82">
        <v>3.4620000000000002</v>
      </c>
      <c r="K8" s="68" t="s">
        <v>5</v>
      </c>
      <c r="L8" s="66" t="s">
        <v>22</v>
      </c>
      <c r="M8" s="69"/>
      <c r="N8" s="69"/>
      <c r="O8" s="69"/>
      <c r="P8" s="69"/>
      <c r="Q8" s="69"/>
      <c r="R8" s="69"/>
      <c r="S8" s="69"/>
      <c r="T8" s="66"/>
      <c r="U8" s="66"/>
      <c r="V8" s="66"/>
      <c r="W8" s="66"/>
      <c r="X8" s="66"/>
      <c r="Y8" s="70"/>
    </row>
    <row r="9" spans="2:27" ht="16.5" customHeight="1" x14ac:dyDescent="0.25">
      <c r="B9" s="79">
        <v>94</v>
      </c>
      <c r="C9" s="83">
        <v>2.9390000000000001</v>
      </c>
      <c r="D9" s="78">
        <v>0.57699999999999996</v>
      </c>
      <c r="E9" s="78">
        <v>2.3580000000000001</v>
      </c>
      <c r="F9" s="78">
        <v>4.351</v>
      </c>
      <c r="G9" s="78">
        <v>5.74</v>
      </c>
      <c r="H9" s="78">
        <v>5.04</v>
      </c>
      <c r="I9" s="84">
        <v>4.43</v>
      </c>
      <c r="K9" s="68" t="s">
        <v>6</v>
      </c>
      <c r="L9" s="66" t="s">
        <v>23</v>
      </c>
      <c r="M9" s="69"/>
      <c r="N9" s="69"/>
      <c r="O9" s="69"/>
      <c r="P9" s="69"/>
      <c r="Q9" s="69"/>
      <c r="R9" s="69"/>
      <c r="S9" s="69"/>
      <c r="T9" s="66"/>
      <c r="U9" s="66"/>
      <c r="V9" s="66"/>
      <c r="W9" s="66"/>
      <c r="X9" s="66"/>
      <c r="Y9" s="70"/>
    </row>
    <row r="10" spans="2:27" ht="15.75" customHeight="1" x14ac:dyDescent="0.25">
      <c r="B10" s="79">
        <v>95</v>
      </c>
      <c r="C10" s="83">
        <v>3.94</v>
      </c>
      <c r="D10" s="78">
        <v>2.5419999999999998</v>
      </c>
      <c r="E10" s="78">
        <v>1.2809999999999999</v>
      </c>
      <c r="F10" s="78">
        <v>4.7389999999999999</v>
      </c>
      <c r="G10" s="78">
        <v>6.7409999999999997</v>
      </c>
      <c r="H10" s="78">
        <v>6.0410000000000004</v>
      </c>
      <c r="I10" s="84">
        <v>5.431</v>
      </c>
      <c r="K10" s="68" t="s">
        <v>7</v>
      </c>
      <c r="L10" s="66" t="s">
        <v>24</v>
      </c>
      <c r="M10" s="69"/>
      <c r="N10" s="69"/>
      <c r="O10" s="69"/>
      <c r="P10" s="69"/>
      <c r="Q10" s="69"/>
      <c r="R10" s="69"/>
      <c r="S10" s="69"/>
      <c r="T10" s="66"/>
      <c r="U10" s="66"/>
      <c r="V10" s="66"/>
      <c r="W10" s="66"/>
      <c r="X10" s="66"/>
      <c r="Y10" s="70"/>
    </row>
    <row r="11" spans="2:27" x14ac:dyDescent="0.25">
      <c r="B11" s="79">
        <v>96</v>
      </c>
      <c r="C11" s="83">
        <v>3.6760000000000002</v>
      </c>
      <c r="D11" s="78">
        <v>4.7359999999999998</v>
      </c>
      <c r="E11" s="78">
        <v>4.2430000000000003</v>
      </c>
      <c r="F11" s="78">
        <v>1.252</v>
      </c>
      <c r="G11" s="78">
        <v>5.2119999999999997</v>
      </c>
      <c r="H11" s="78">
        <v>3.5750000000000002</v>
      </c>
      <c r="I11" s="84">
        <v>1.992</v>
      </c>
      <c r="K11" s="65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70"/>
    </row>
    <row r="12" spans="2:27" ht="21" x14ac:dyDescent="0.25">
      <c r="B12" s="79">
        <v>97</v>
      </c>
      <c r="C12" s="83">
        <v>4.6920000000000002</v>
      </c>
      <c r="D12" s="78">
        <v>5.117</v>
      </c>
      <c r="E12" s="78">
        <v>5.9340000000000002</v>
      </c>
      <c r="F12" s="78">
        <v>3.7040000000000002</v>
      </c>
      <c r="G12" s="78">
        <v>0.91200000000000003</v>
      </c>
      <c r="H12" s="78">
        <v>1.468</v>
      </c>
      <c r="I12" s="84">
        <v>2.7160000000000002</v>
      </c>
      <c r="K12" s="65"/>
      <c r="L12" s="71" t="s">
        <v>8</v>
      </c>
      <c r="M12" s="66"/>
      <c r="N12" s="66"/>
      <c r="O12" s="66"/>
      <c r="P12" s="66"/>
      <c r="Q12" s="66"/>
      <c r="R12" s="66"/>
      <c r="S12" s="71" t="s">
        <v>51</v>
      </c>
      <c r="T12" s="66"/>
      <c r="U12" s="66"/>
      <c r="V12" s="72"/>
      <c r="W12" s="66"/>
      <c r="X12" s="66"/>
      <c r="Y12" s="70"/>
    </row>
    <row r="13" spans="2:27" x14ac:dyDescent="0.25">
      <c r="B13" s="79">
        <v>98</v>
      </c>
      <c r="C13" s="83">
        <v>4.71</v>
      </c>
      <c r="D13" s="78">
        <v>5.1360000000000001</v>
      </c>
      <c r="E13" s="78">
        <v>5.9530000000000003</v>
      </c>
      <c r="F13" s="78">
        <v>3.2709999999999999</v>
      </c>
      <c r="G13" s="78">
        <v>2.52</v>
      </c>
      <c r="H13" s="78">
        <v>0.68</v>
      </c>
      <c r="I13" s="84">
        <v>2.472</v>
      </c>
      <c r="K13" s="65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70"/>
    </row>
    <row r="14" spans="2:27" ht="16.5" customHeight="1" thickBot="1" x14ac:dyDescent="0.3">
      <c r="B14" s="30">
        <v>99</v>
      </c>
      <c r="C14" s="85">
        <v>3.6459999999999999</v>
      </c>
      <c r="D14" s="86">
        <v>4.4219999999999997</v>
      </c>
      <c r="E14" s="86">
        <v>5.2380000000000004</v>
      </c>
      <c r="F14" s="86">
        <v>1.929</v>
      </c>
      <c r="G14" s="86">
        <v>3.863</v>
      </c>
      <c r="H14" s="86">
        <v>2.226</v>
      </c>
      <c r="I14" s="87">
        <v>0.86199999999999999</v>
      </c>
      <c r="K14" s="65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70"/>
    </row>
    <row r="15" spans="2:27" ht="15" customHeight="1" x14ac:dyDescent="0.25">
      <c r="K15" s="65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70"/>
    </row>
    <row r="16" spans="2:27" ht="15" customHeight="1" thickBot="1" x14ac:dyDescent="0.3">
      <c r="K16" s="68" t="s">
        <v>9</v>
      </c>
      <c r="L16" s="66" t="s">
        <v>27</v>
      </c>
      <c r="M16" s="69"/>
      <c r="N16" s="69"/>
      <c r="O16" s="69"/>
      <c r="P16" s="69"/>
      <c r="Q16" s="69"/>
      <c r="R16" s="69"/>
      <c r="S16" s="69"/>
      <c r="T16" s="69"/>
      <c r="U16" s="69"/>
      <c r="V16" s="66"/>
      <c r="W16" s="66"/>
      <c r="X16" s="66"/>
      <c r="Y16" s="70"/>
    </row>
    <row r="17" spans="2:25" ht="18.75" customHeight="1" thickBot="1" x14ac:dyDescent="0.3">
      <c r="F17" s="174"/>
      <c r="G17" s="175"/>
      <c r="H17" s="175"/>
      <c r="I17" s="176"/>
      <c r="K17" s="68" t="s">
        <v>10</v>
      </c>
      <c r="L17" s="66" t="s">
        <v>11</v>
      </c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6"/>
      <c r="X17" s="66"/>
      <c r="Y17" s="70"/>
    </row>
    <row r="18" spans="2:25" ht="30.75" customHeight="1" thickBot="1" x14ac:dyDescent="0.3">
      <c r="B18" s="121" t="s">
        <v>54</v>
      </c>
      <c r="C18" s="108" t="s">
        <v>8</v>
      </c>
      <c r="D18" s="25" t="s">
        <v>51</v>
      </c>
      <c r="F18" s="11" t="s">
        <v>17</v>
      </c>
      <c r="G18" s="10" t="s">
        <v>8</v>
      </c>
      <c r="H18" s="34" t="s">
        <v>51</v>
      </c>
      <c r="I18" s="14" t="s">
        <v>15</v>
      </c>
      <c r="K18" s="65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70"/>
    </row>
    <row r="19" spans="2:25" ht="15.75" customHeight="1" x14ac:dyDescent="0.25">
      <c r="B19" s="122" t="s">
        <v>52</v>
      </c>
      <c r="C19" s="124">
        <v>0.06</v>
      </c>
      <c r="D19" s="125">
        <v>1.6</v>
      </c>
      <c r="F19" s="12">
        <v>93</v>
      </c>
      <c r="G19" s="54">
        <f>IF('STEP 1 - Socio-economic data'!K19&gt;0.35,C19*'STEP 1 - Socio-economic data'!D8+C20,C19*'STEP 1 - Socio-economic data'!D8)</f>
        <v>908.22</v>
      </c>
      <c r="H19" s="55">
        <f>IF('STEP 1 - Socio-economic data'!K20&gt;0.35,D19*'STEP 1 - Socio-economic data'!E8+D20,D19*'STEP 1 - Socio-economic data'!E8)</f>
        <v>2146.3000000000002</v>
      </c>
      <c r="I19" s="56">
        <f>G19+H19</f>
        <v>3054.5200000000004</v>
      </c>
      <c r="K19" s="65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70"/>
    </row>
    <row r="20" spans="2:25" ht="15.75" customHeight="1" thickBot="1" x14ac:dyDescent="0.3">
      <c r="B20" s="123" t="s">
        <v>53</v>
      </c>
      <c r="C20" s="126">
        <v>599.70000000000005</v>
      </c>
      <c r="D20" s="127">
        <v>240.7</v>
      </c>
      <c r="F20" s="9">
        <v>94</v>
      </c>
      <c r="G20" s="57">
        <f>IF('STEP 1 - Socio-economic data'!K17&gt;0.35,C19*'STEP 1 - Socio-economic data'!D9+C20,C19*'STEP 1 - Socio-economic data'!D9)</f>
        <v>5.64</v>
      </c>
      <c r="H20" s="58">
        <f>IF('STEP 1 - Socio-economic data'!K18&gt;0.35,D19*'STEP 1 - Socio-economic data'!E9+D20,D19*'STEP 1 - Socio-economic data'!E9)</f>
        <v>78.400000000000006</v>
      </c>
      <c r="I20" s="59">
        <f t="shared" ref="I20:I26" si="0">G20+H20</f>
        <v>84.04</v>
      </c>
      <c r="K20" s="65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70"/>
    </row>
    <row r="21" spans="2:25" ht="15.75" customHeight="1" x14ac:dyDescent="0.25">
      <c r="F21" s="9">
        <v>95</v>
      </c>
      <c r="G21" s="57">
        <f>IF('STEP 1 - Socio-economic data'!K15&gt;0.35,C19*'STEP 1 - Socio-economic data'!D10+C20,C19*'STEP 1 - Socio-economic data'!D10)</f>
        <v>6.42</v>
      </c>
      <c r="H21" s="58">
        <f>IF('STEP 1 - Socio-economic data'!K16&gt;0.35,D19*'STEP 1 - Socio-economic data'!E10+D20,D19*'STEP 1 - Socio-economic data'!E10)</f>
        <v>6.4</v>
      </c>
      <c r="I21" s="59">
        <f t="shared" si="0"/>
        <v>12.82</v>
      </c>
      <c r="K21" s="65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70"/>
    </row>
    <row r="22" spans="2:25" ht="15.75" customHeight="1" x14ac:dyDescent="0.25">
      <c r="F22" s="9">
        <v>96</v>
      </c>
      <c r="G22" s="57">
        <f>IF('STEP 1 - Socio-economic data'!K13&gt;0.35,C19*'STEP 1 - Socio-economic data'!D11+C20,C19*'STEP 1 - Socio-economic data'!D11)</f>
        <v>46.86</v>
      </c>
      <c r="H22" s="58">
        <f>IF('STEP 1 - Socio-economic data'!K14&gt;0.35,D19*'STEP 1 - Socio-economic data'!E11+D20,D19*'STEP 1 - Socio-economic data'!E11)</f>
        <v>200</v>
      </c>
      <c r="I22" s="59">
        <f t="shared" si="0"/>
        <v>246.86</v>
      </c>
      <c r="K22" s="68" t="s">
        <v>12</v>
      </c>
      <c r="L22" s="66" t="s">
        <v>25</v>
      </c>
      <c r="M22" s="69"/>
      <c r="N22" s="69"/>
      <c r="O22" s="69"/>
      <c r="P22" s="69"/>
      <c r="Q22" s="66"/>
      <c r="R22" s="66"/>
      <c r="S22" s="66"/>
      <c r="T22" s="66"/>
      <c r="U22" s="66"/>
      <c r="V22" s="66"/>
      <c r="W22" s="66"/>
      <c r="X22" s="66"/>
      <c r="Y22" s="70"/>
    </row>
    <row r="23" spans="2:25" ht="15.75" customHeight="1" thickBot="1" x14ac:dyDescent="0.3">
      <c r="F23" s="9">
        <v>97</v>
      </c>
      <c r="G23" s="57">
        <f>IF('STEP 1 - Socio-economic data'!K11&gt;0.35,C19*'STEP 1 - Socio-economic data'!D12+C20,C19*'STEP 1 - Socio-economic data'!D12)</f>
        <v>687.30000000000007</v>
      </c>
      <c r="H23" s="58">
        <f>IF('STEP 1 - Socio-economic data'!K12&gt;0.35,D19*'STEP 1 - Socio-economic data'!E12+D20,D19*'STEP 1 - Socio-economic data'!E12)</f>
        <v>25.6</v>
      </c>
      <c r="I23" s="59">
        <f t="shared" si="0"/>
        <v>712.90000000000009</v>
      </c>
      <c r="K23" s="73" t="s">
        <v>13</v>
      </c>
      <c r="L23" s="74" t="s">
        <v>26</v>
      </c>
      <c r="M23" s="75"/>
      <c r="N23" s="75"/>
      <c r="O23" s="75"/>
      <c r="P23" s="74"/>
      <c r="Q23" s="74"/>
      <c r="R23" s="74"/>
      <c r="S23" s="74"/>
      <c r="T23" s="74"/>
      <c r="U23" s="74"/>
      <c r="V23" s="74"/>
      <c r="W23" s="74"/>
      <c r="X23" s="74"/>
      <c r="Y23" s="76"/>
    </row>
    <row r="24" spans="2:25" ht="15.75" customHeight="1" x14ac:dyDescent="0.25">
      <c r="F24" s="9">
        <v>98</v>
      </c>
      <c r="G24" s="57">
        <f>IF('STEP 1 - Socio-economic data'!K9&gt;0.35,C19*'STEP 1 - Socio-economic data'!D13+C20,C19*'STEP 1 - Socio-economic data'!D13)</f>
        <v>18.779999999999998</v>
      </c>
      <c r="H24" s="58">
        <f>IF('STEP 1 - Socio-economic data'!K10&gt;0.35,D19*'STEP 1 - Socio-economic data'!E13+D20,D19*'STEP 1 - Socio-economic data'!E13)</f>
        <v>9.6000000000000014</v>
      </c>
      <c r="I24" s="59">
        <f t="shared" si="0"/>
        <v>28.38</v>
      </c>
    </row>
    <row r="25" spans="2:25" ht="15.75" customHeight="1" thickBot="1" x14ac:dyDescent="0.3">
      <c r="F25" s="6">
        <v>99</v>
      </c>
      <c r="G25" s="60">
        <f>IF('STEP 1 - Socio-economic data'!K7&gt;0.35,C19*'STEP 1 - Socio-economic data'!D14+C20,C19*'STEP 1 - Socio-economic data'!D14)</f>
        <v>692.7</v>
      </c>
      <c r="H25" s="61">
        <f>IF('STEP 1 - Socio-economic data'!K8&gt;0.35,D19*'STEP 1 - Socio-economic data'!E14+D20,D19*'STEP 1 - Socio-economic data'!E14)</f>
        <v>81.600000000000009</v>
      </c>
      <c r="I25" s="52">
        <f t="shared" si="0"/>
        <v>774.30000000000007</v>
      </c>
      <c r="U25" s="113"/>
      <c r="V25" s="113"/>
    </row>
    <row r="26" spans="2:25" ht="15.75" customHeight="1" thickBot="1" x14ac:dyDescent="0.3">
      <c r="F26" s="6" t="s">
        <v>15</v>
      </c>
      <c r="G26" s="13">
        <f>SUM(G19:G25)</f>
        <v>2365.92</v>
      </c>
      <c r="H26" s="51">
        <f>SUM(H19:H25)</f>
        <v>2547.9</v>
      </c>
      <c r="I26" s="53">
        <f t="shared" si="0"/>
        <v>4913.82</v>
      </c>
      <c r="U26" s="128"/>
      <c r="V26" s="113"/>
    </row>
    <row r="27" spans="2:25" ht="15.75" customHeight="1" x14ac:dyDescent="0.25">
      <c r="U27" s="128"/>
      <c r="V27" s="113"/>
    </row>
    <row r="28" spans="2:25" ht="15.75" customHeight="1" x14ac:dyDescent="0.25">
      <c r="E28" s="106" t="s">
        <v>8</v>
      </c>
      <c r="F28" s="35"/>
      <c r="G28" s="35"/>
      <c r="H28" s="35"/>
      <c r="I28" s="35"/>
      <c r="J28" s="35"/>
      <c r="K28" s="35"/>
      <c r="L28" s="35"/>
      <c r="M28" s="35"/>
      <c r="O28" s="106" t="s">
        <v>51</v>
      </c>
      <c r="U28" s="128"/>
      <c r="V28" s="113"/>
    </row>
    <row r="29" spans="2:25" ht="15.75" thickBot="1" x14ac:dyDescent="0.3">
      <c r="U29" s="128"/>
      <c r="V29" s="113"/>
    </row>
    <row r="30" spans="2:25" ht="17.25" customHeight="1" thickBot="1" x14ac:dyDescent="0.35">
      <c r="B30" s="171"/>
      <c r="C30" s="172"/>
      <c r="D30" s="172"/>
      <c r="E30" s="172"/>
      <c r="F30" s="172"/>
      <c r="G30" s="172"/>
      <c r="H30" s="172"/>
      <c r="I30" s="173"/>
      <c r="L30" s="171"/>
      <c r="M30" s="172"/>
      <c r="N30" s="172"/>
      <c r="O30" s="172"/>
      <c r="P30" s="172"/>
      <c r="Q30" s="172"/>
      <c r="R30" s="172"/>
      <c r="S30" s="173"/>
      <c r="U30" s="128"/>
      <c r="V30" s="113"/>
    </row>
    <row r="31" spans="2:25" ht="22.5" customHeight="1" thickBot="1" x14ac:dyDescent="0.3">
      <c r="B31" s="3" t="s">
        <v>16</v>
      </c>
      <c r="C31" s="24">
        <v>93</v>
      </c>
      <c r="D31" s="24">
        <v>94</v>
      </c>
      <c r="E31" s="24">
        <v>95</v>
      </c>
      <c r="F31" s="24">
        <v>96</v>
      </c>
      <c r="G31" s="24">
        <v>97</v>
      </c>
      <c r="H31" s="24">
        <v>98</v>
      </c>
      <c r="I31" s="25">
        <v>99</v>
      </c>
      <c r="L31" s="3" t="s">
        <v>16</v>
      </c>
      <c r="M31" s="24">
        <v>93</v>
      </c>
      <c r="N31" s="24">
        <v>94</v>
      </c>
      <c r="O31" s="24">
        <v>95</v>
      </c>
      <c r="P31" s="24">
        <v>96</v>
      </c>
      <c r="Q31" s="24">
        <v>97</v>
      </c>
      <c r="R31" s="24">
        <v>98</v>
      </c>
      <c r="S31" s="25">
        <v>99</v>
      </c>
      <c r="U31" s="128"/>
      <c r="V31" s="113"/>
    </row>
    <row r="32" spans="2:25" x14ac:dyDescent="0.25">
      <c r="B32" s="9">
        <v>93</v>
      </c>
      <c r="C32" s="16">
        <f>('STEP 1 - Socio-economic data'!F8^2.1)*(C8^-0.05)</f>
        <v>0</v>
      </c>
      <c r="D32" s="17">
        <f>('STEP 1 - Socio-economic data'!F8^2.1)*(D8^-0.05)</f>
        <v>0</v>
      </c>
      <c r="E32" s="17">
        <f>('STEP 1 - Socio-economic data'!F8^2.1)*(E8^-0.05)</f>
        <v>0</v>
      </c>
      <c r="F32" s="17">
        <f>('STEP 1 - Socio-economic data'!F8^2.1)*(F8^-0.05)</f>
        <v>0</v>
      </c>
      <c r="G32" s="17">
        <f>('STEP 1 - Socio-economic data'!F8^2.1)*(G8^-0.05)</f>
        <v>0</v>
      </c>
      <c r="H32" s="17">
        <f>('STEP 1 - Socio-economic data'!F8^2.1)*(H8^-0.05)</f>
        <v>0</v>
      </c>
      <c r="I32" s="18">
        <f>('STEP 1 - Socio-economic data'!F8^2.1)*(I8^-0.05)</f>
        <v>0</v>
      </c>
      <c r="L32" s="9">
        <v>93</v>
      </c>
      <c r="M32" s="16">
        <f>('STEP 1 - Socio-economic data'!G8^0.13)*(C8^-0.08)</f>
        <v>0.97910917726401958</v>
      </c>
      <c r="N32" s="17">
        <f>('STEP 1 - Socio-economic data'!G8^0.13)*(D8^-0.08)</f>
        <v>0.90635479215497272</v>
      </c>
      <c r="O32" s="17">
        <f>('STEP 1 - Socio-economic data'!G8^0.13)*(E8^-0.08)</f>
        <v>0.90242070146083331</v>
      </c>
      <c r="P32" s="17">
        <f>('STEP 1 - Socio-economic data'!G8^0.13)*(F8^-0.08)</f>
        <v>0.90972605667849782</v>
      </c>
      <c r="Q32" s="17">
        <f>('STEP 1 - Socio-economic data'!G8^0.13)*(G8^-0.08)</f>
        <v>0.87175413625903042</v>
      </c>
      <c r="R32" s="17">
        <f>('STEP 1 - Socio-economic data'!G8^0.13)*(H8^-0.08)</f>
        <v>0.88118906351313353</v>
      </c>
      <c r="S32" s="18">
        <f>('STEP 1 - Socio-economic data'!G8^0.13)*(I8^-0.08)</f>
        <v>0.90542782105157016</v>
      </c>
      <c r="U32" s="128"/>
      <c r="V32" s="113"/>
    </row>
    <row r="33" spans="2:23" x14ac:dyDescent="0.25">
      <c r="B33" s="9">
        <v>94</v>
      </c>
      <c r="C33" s="19">
        <f>('STEP 1 - Socio-economic data'!F9^2.1)*(C9^-0.05)</f>
        <v>0</v>
      </c>
      <c r="D33" s="15">
        <f>('STEP 1 - Socio-economic data'!F9^2.1)*(D9^-0.05)</f>
        <v>0</v>
      </c>
      <c r="E33" s="15">
        <f>('STEP 1 - Socio-economic data'!F9^2.1)*(E9^-0.05)</f>
        <v>0</v>
      </c>
      <c r="F33" s="15">
        <f>('STEP 1 - Socio-economic data'!F9^2.1)*(F9^-0.05)</f>
        <v>0</v>
      </c>
      <c r="G33" s="15">
        <f>('STEP 1 - Socio-economic data'!F9^2.1)*(G9^-0.05)</f>
        <v>0</v>
      </c>
      <c r="H33" s="15">
        <f>('STEP 1 - Socio-economic data'!F9^2.1)*(H9^-0.05)</f>
        <v>0</v>
      </c>
      <c r="I33" s="20">
        <f>('STEP 1 - Socio-economic data'!F9^2.1)*(I9^-0.05)</f>
        <v>0</v>
      </c>
      <c r="L33" s="9">
        <v>94</v>
      </c>
      <c r="M33" s="19">
        <f>('STEP 1 - Socio-economic data'!G9^0.13)*(C9^-0.08)</f>
        <v>1.4866404128301132</v>
      </c>
      <c r="N33" s="15">
        <f>('STEP 1 - Socio-economic data'!G9^0.13)*(D9^-0.08)</f>
        <v>1.6934322891165614</v>
      </c>
      <c r="O33" s="15">
        <f>('STEP 1 - Socio-economic data'!G9^0.13)*(E9^-0.08)</f>
        <v>1.5130678288506021</v>
      </c>
      <c r="P33" s="15">
        <f>('STEP 1 - Socio-economic data'!G9^0.13)*(F9^-0.08)</f>
        <v>1.4407040423032704</v>
      </c>
      <c r="Q33" s="15">
        <f>('STEP 1 - Socio-economic data'!G9^0.13)*(G9^-0.08)</f>
        <v>1.4091231504717863</v>
      </c>
      <c r="R33" s="15">
        <f>('STEP 1 - Socio-economic data'!G9^0.13)*(H9^-0.08)</f>
        <v>1.4238605532481057</v>
      </c>
      <c r="S33" s="20">
        <f>('STEP 1 - Socio-economic data'!G9^0.13)*(I9^-0.08)</f>
        <v>1.4386316258047913</v>
      </c>
      <c r="U33" s="128"/>
      <c r="V33" s="113"/>
    </row>
    <row r="34" spans="2:23" x14ac:dyDescent="0.25">
      <c r="B34" s="9">
        <v>95</v>
      </c>
      <c r="C34" s="19">
        <f>('STEP 1 - Socio-economic data'!F10^2.1)*(C10^-0.05)</f>
        <v>4.0030238699599945</v>
      </c>
      <c r="D34" s="15">
        <f>('STEP 1 - Socio-economic data'!F10^2.1)*(D10^-0.05)</f>
        <v>4.0917040463607277</v>
      </c>
      <c r="E34" s="15">
        <f>('STEP 1 - Socio-economic data'!F10^2.1)*(E10^-0.05)</f>
        <v>4.2343381209144155</v>
      </c>
      <c r="F34" s="15">
        <f>('STEP 1 - Socio-economic data'!F10^2.1)*(F10^-0.05)</f>
        <v>3.9662369435681093</v>
      </c>
      <c r="G34" s="15">
        <f>('STEP 1 - Socio-economic data'!F10^2.1)*(G10^-0.05)</f>
        <v>3.8969674162504604</v>
      </c>
      <c r="H34" s="15">
        <f>('STEP 1 - Socio-economic data'!F10^2.1)*(H10^-0.05)</f>
        <v>3.918389004602155</v>
      </c>
      <c r="I34" s="20">
        <f>('STEP 1 - Socio-economic data'!F10^2.1)*(I10^-0.05)</f>
        <v>3.9392994984180936</v>
      </c>
      <c r="L34" s="9">
        <v>95</v>
      </c>
      <c r="M34" s="19">
        <f>('STEP 1 - Socio-economic data'!G10^0.13)*(C10^-0.08)</f>
        <v>1.1046543391143129</v>
      </c>
      <c r="N34" s="15">
        <f>('STEP 1 - Socio-economic data'!G10^0.13)*(D10^-0.08)</f>
        <v>1.144068575517289</v>
      </c>
      <c r="O34" s="15">
        <f>('STEP 1 - Socio-economic data'!G10^0.13)*(E10^-0.08)</f>
        <v>1.2085431751852491</v>
      </c>
      <c r="P34" s="15">
        <f>('STEP 1 - Socio-economic data'!G10^0.13)*(F10^-0.08)</f>
        <v>1.0884567171861319</v>
      </c>
      <c r="Q34" s="15">
        <f>('STEP 1 - Socio-economic data'!G10^0.13)*(G10^-0.08)</f>
        <v>1.0582009678077655</v>
      </c>
      <c r="R34" s="15">
        <f>('STEP 1 - Socio-economic data'!G10^0.13)*(H10^-0.08)</f>
        <v>1.0675233759474201</v>
      </c>
      <c r="S34" s="20">
        <f>('STEP 1 - Socio-economic data'!G10^0.13)*(I10^-0.08)</f>
        <v>1.0766529045060254</v>
      </c>
      <c r="U34" s="129"/>
      <c r="V34" s="113"/>
    </row>
    <row r="35" spans="2:23" x14ac:dyDescent="0.25">
      <c r="B35" s="9">
        <v>96</v>
      </c>
      <c r="C35" s="19">
        <f>('STEP 1 - Socio-economic data'!F11^2.1)*(C11^-0.05)</f>
        <v>678.20295935589661</v>
      </c>
      <c r="D35" s="15">
        <f>('STEP 1 - Socio-economic data'!F11^2.1)*(D11^-0.05)</f>
        <v>669.66541601531355</v>
      </c>
      <c r="E35" s="15">
        <f>('STEP 1 - Socio-economic data'!F11^2.1)*(E11^-0.05)</f>
        <v>673.35610814995562</v>
      </c>
      <c r="F35" s="15">
        <f>('STEP 1 - Socio-economic data'!F11^2.1)*(F11^-0.05)</f>
        <v>715.72838169831516</v>
      </c>
      <c r="G35" s="15">
        <f>('STEP 1 - Socio-economic data'!F11^2.1)*(G11^-0.05)</f>
        <v>666.46636317322054</v>
      </c>
      <c r="H35" s="15">
        <f>('STEP 1 - Socio-economic data'!F11^2.1)*(H11^-0.05)</f>
        <v>679.14835535565533</v>
      </c>
      <c r="I35" s="20">
        <f>('STEP 1 - Socio-economic data'!F11^2.1)*(I11^-0.05)</f>
        <v>699.30074180613633</v>
      </c>
      <c r="L35" s="9">
        <v>96</v>
      </c>
      <c r="M35" s="19">
        <f>('STEP 1 - Socio-economic data'!G11^0.13)*(C11^-0.08)</f>
        <v>1.8251623014920157</v>
      </c>
      <c r="N35" s="15">
        <f>('STEP 1 - Socio-economic data'!G11^0.13)*(D11^-0.08)</f>
        <v>1.7885397413418527</v>
      </c>
      <c r="O35" s="15">
        <f>('STEP 1 - Socio-economic data'!G11^0.13)*(E11^-0.08)</f>
        <v>1.804337135644575</v>
      </c>
      <c r="P35" s="15">
        <f>('STEP 1 - Socio-economic data'!G11^0.13)*(F11^-0.08)</f>
        <v>1.9894049023127121</v>
      </c>
      <c r="Q35" s="15">
        <f>('STEP 1 - Socio-economic data'!G11^0.13)*(G11^-0.08)</f>
        <v>1.7748889170458895</v>
      </c>
      <c r="R35" s="15">
        <f>('STEP 1 - Socio-economic data'!G11^0.13)*(H11^-0.08)</f>
        <v>1.8292347640397106</v>
      </c>
      <c r="S35" s="20">
        <f>('STEP 1 - Socio-economic data'!G11^0.13)*(I11^-0.08)</f>
        <v>1.9168511219142315</v>
      </c>
      <c r="U35" s="113"/>
      <c r="V35" s="113"/>
    </row>
    <row r="36" spans="2:23" x14ac:dyDescent="0.25">
      <c r="B36" s="9">
        <v>97</v>
      </c>
      <c r="C36" s="19">
        <f>('STEP 1 - Socio-economic data'!F12^2.1)*(C12^-0.05)</f>
        <v>72.932495269119372</v>
      </c>
      <c r="D36" s="15">
        <f>('STEP 1 - Socio-economic data'!F12^2.1)*(D12^-0.05)</f>
        <v>72.616983068423636</v>
      </c>
      <c r="E36" s="15">
        <f>('STEP 1 - Socio-economic data'!F12^2.1)*(E12^-0.05)</f>
        <v>72.081131530390337</v>
      </c>
      <c r="F36" s="15">
        <f>('STEP 1 - Socio-economic data'!F12^2.1)*(F12^-0.05)</f>
        <v>73.799840598226083</v>
      </c>
      <c r="G36" s="15">
        <f>('STEP 1 - Socio-economic data'!F12^2.1)*(G12^-0.05)</f>
        <v>79.156982576364527</v>
      </c>
      <c r="H36" s="15">
        <f>('STEP 1 - Socio-economic data'!F12^2.1)*(H12^-0.05)</f>
        <v>77.295225745767837</v>
      </c>
      <c r="I36" s="20">
        <f>('STEP 1 - Socio-economic data'!F12^2.1)*(I12^-0.05)</f>
        <v>74.953597873294981</v>
      </c>
      <c r="L36" s="9">
        <v>97</v>
      </c>
      <c r="M36" s="19">
        <f>('STEP 1 - Socio-economic data'!G12^0.13)*(C12^-0.08)</f>
        <v>1.4694589565058278</v>
      </c>
      <c r="N36" s="15">
        <f>('STEP 1 - Socio-economic data'!G12^0.13)*(D12^-0.08)</f>
        <v>1.4593009567586328</v>
      </c>
      <c r="O36" s="15">
        <f>('STEP 1 - Socio-economic data'!G12^0.13)*(E12^-0.08)</f>
        <v>1.442109697246986</v>
      </c>
      <c r="P36" s="15">
        <f>('STEP 1 - Socio-economic data'!G12^0.13)*(F12^-0.08)</f>
        <v>1.497519279471432</v>
      </c>
      <c r="Q36" s="15">
        <f>('STEP 1 - Socio-economic data'!G12^0.13)*(G12^-0.08)</f>
        <v>1.6751994181765859</v>
      </c>
      <c r="R36" s="15">
        <f>('STEP 1 - Socio-economic data'!G12^0.13)*(H12^-0.08)</f>
        <v>1.6126050523183668</v>
      </c>
      <c r="S36" s="20">
        <f>('STEP 1 - Socio-economic data'!G12^0.13)*(I12^-0.08)</f>
        <v>1.535153189730847</v>
      </c>
    </row>
    <row r="37" spans="2:23" x14ac:dyDescent="0.25">
      <c r="B37" s="9">
        <v>98</v>
      </c>
      <c r="C37" s="19">
        <f>('STEP 1 - Socio-economic data'!F13^2.1)*(C13^-0.05)</f>
        <v>866.54872058173476</v>
      </c>
      <c r="D37" s="15">
        <f>('STEP 1 - Socio-economic data'!F13^2.1)*(D13^-0.05)</f>
        <v>862.80525188884098</v>
      </c>
      <c r="E37" s="15">
        <f>('STEP 1 - Socio-economic data'!F13^2.1)*(E13^-0.05)</f>
        <v>856.46029989454917</v>
      </c>
      <c r="F37" s="15">
        <f>('STEP 1 - Socio-economic data'!F13^2.1)*(F13^-0.05)</f>
        <v>882.49042811260199</v>
      </c>
      <c r="G37" s="15">
        <f>('STEP 1 - Socio-economic data'!F13^2.1)*(G13^-0.05)</f>
        <v>894.07510773315744</v>
      </c>
      <c r="H37" s="15">
        <f>('STEP 1 - Socio-economic data'!F13^2.1)*(H13^-0.05)</f>
        <v>954.59374673554601</v>
      </c>
      <c r="I37" s="20">
        <f>('STEP 1 - Socio-economic data'!F13^2.1)*(I13^-0.05)</f>
        <v>894.93523530187485</v>
      </c>
      <c r="L37" s="9">
        <v>98</v>
      </c>
      <c r="M37" s="19">
        <f>('STEP 1 - Socio-economic data'!G13^0.13)*(C13^-0.08)</f>
        <v>1.1754654095564585</v>
      </c>
      <c r="N37" s="15">
        <f>('STEP 1 - Socio-economic data'!G13^0.13)*(D13^-0.08)</f>
        <v>1.1673511756310564</v>
      </c>
      <c r="O37" s="15">
        <f>('STEP 1 - Socio-economic data'!G13^0.13)*(E13^-0.08)</f>
        <v>1.1536462417962481</v>
      </c>
      <c r="P37" s="15">
        <f>('STEP 1 - Socio-economic data'!G13^0.13)*(F13^-0.08)</f>
        <v>1.2102555494102218</v>
      </c>
      <c r="Q37" s="15">
        <f>('STEP 1 - Socio-economic data'!G13^0.13)*(G13^-0.08)</f>
        <v>1.2357752215774114</v>
      </c>
      <c r="R37" s="15">
        <f>('STEP 1 - Socio-economic data'!G13^0.13)*(H13^-0.08)</f>
        <v>1.3723055293169044</v>
      </c>
      <c r="S37" s="20">
        <f>('STEP 1 - Socio-economic data'!G13^0.13)*(I13^-0.08)</f>
        <v>1.2376779361175916</v>
      </c>
    </row>
    <row r="38" spans="2:23" ht="15.75" thickBot="1" x14ac:dyDescent="0.3">
      <c r="B38" s="6">
        <v>99</v>
      </c>
      <c r="C38" s="21">
        <f>('STEP 1 - Socio-economic data'!F14^2.1)*(C14^-0.05)</f>
        <v>0.93736593520366196</v>
      </c>
      <c r="D38" s="22">
        <f>('STEP 1 - Socio-economic data'!F14^2.1)*(D14^-0.05)</f>
        <v>0.92836565026261586</v>
      </c>
      <c r="E38" s="22">
        <f>('STEP 1 - Socio-economic data'!F14^2.1)*(E14^-0.05)</f>
        <v>0.9205380091545653</v>
      </c>
      <c r="F38" s="22">
        <f>('STEP 1 - Socio-economic data'!F14^2.1)*(F14^-0.05)</f>
        <v>0.96768361736384712</v>
      </c>
      <c r="G38" s="22">
        <f>('STEP 1 - Socio-economic data'!F14^2.1)*(G14^-0.05)</f>
        <v>0.93466023180002145</v>
      </c>
      <c r="H38" s="22">
        <f>('STEP 1 - Socio-economic data'!F14^2.1)*(H14^-0.05)</f>
        <v>0.96077953092524837</v>
      </c>
      <c r="I38" s="23">
        <f>('STEP 1 - Socio-economic data'!F14^2.1)*(I14^-0.05)</f>
        <v>1.0074526340824996</v>
      </c>
      <c r="L38" s="6">
        <v>99</v>
      </c>
      <c r="M38" s="21">
        <f>('STEP 1 - Socio-economic data'!G14^0.13)*(C14^-0.08)</f>
        <v>1.420566206186886</v>
      </c>
      <c r="N38" s="22">
        <f>('STEP 1 - Socio-economic data'!G14^0.13)*(D14^-0.08)</f>
        <v>1.3988054416065916</v>
      </c>
      <c r="O38" s="22">
        <f>('STEP 1 - Socio-economic data'!G14^0.13)*(E14^-0.08)</f>
        <v>1.3799824798170859</v>
      </c>
      <c r="P38" s="22">
        <f>('STEP 1 - Socio-economic data'!G14^0.13)*(F14^-0.08)</f>
        <v>1.4947901726902819</v>
      </c>
      <c r="Q38" s="22">
        <f>('STEP 1 - Socio-economic data'!G14^0.13)*(G14^-0.08)</f>
        <v>1.4140111548376424</v>
      </c>
      <c r="R38" s="22">
        <f>('STEP 1 - Socio-economic data'!G14^0.13)*(H14^-0.08)</f>
        <v>1.4777630368271635</v>
      </c>
      <c r="S38" s="23">
        <f>('STEP 1 - Socio-economic data'!G14^0.13)*(I14^-0.08)</f>
        <v>1.5942859944946322</v>
      </c>
    </row>
    <row r="39" spans="2:23" ht="15.75" thickBot="1" x14ac:dyDescent="0.3">
      <c r="B39" s="96" t="s">
        <v>19</v>
      </c>
      <c r="C39" s="141">
        <f>SUM(C32:C38)</f>
        <v>1622.6245650119145</v>
      </c>
      <c r="D39" s="142">
        <f t="shared" ref="D39:I39" si="1">SUM(D32:D38)</f>
        <v>1610.1077206692016</v>
      </c>
      <c r="E39" s="142">
        <f t="shared" si="1"/>
        <v>1607.0524157049642</v>
      </c>
      <c r="F39" s="142">
        <f t="shared" si="1"/>
        <v>1676.9525709700752</v>
      </c>
      <c r="G39" s="142">
        <f t="shared" si="1"/>
        <v>1644.530081130793</v>
      </c>
      <c r="H39" s="142">
        <f t="shared" si="1"/>
        <v>1715.9164963724966</v>
      </c>
      <c r="I39" s="143">
        <f t="shared" si="1"/>
        <v>1674.1363271138068</v>
      </c>
      <c r="L39" s="96" t="s">
        <v>19</v>
      </c>
      <c r="M39" s="27">
        <f>SUM(M32:M38)</f>
        <v>9.4610568029496331</v>
      </c>
      <c r="N39" s="27">
        <f t="shared" ref="N39" si="2">SUM(N32:N38)</f>
        <v>9.5578529721269554</v>
      </c>
      <c r="O39" s="27">
        <f t="shared" ref="O39" si="3">SUM(O32:O38)</f>
        <v>9.4041072600015791</v>
      </c>
      <c r="P39" s="27">
        <f t="shared" ref="P39" si="4">SUM(P32:P38)</f>
        <v>9.6308567200525488</v>
      </c>
      <c r="Q39" s="27">
        <f t="shared" ref="Q39" si="5">SUM(Q32:Q38)</f>
        <v>9.4389529661761102</v>
      </c>
      <c r="R39" s="27">
        <f t="shared" ref="R39" si="6">SUM(R32:R38)</f>
        <v>9.6644813752108032</v>
      </c>
      <c r="S39" s="28">
        <f t="shared" ref="S39" si="7">SUM(S32:S38)</f>
        <v>9.7046805936196883</v>
      </c>
      <c r="T39" s="26"/>
      <c r="U39" s="26"/>
      <c r="V39" s="26"/>
      <c r="W39" s="26"/>
    </row>
    <row r="40" spans="2:23" ht="15.75" thickBot="1" x14ac:dyDescent="0.3">
      <c r="E40" s="5"/>
      <c r="F40" s="5"/>
      <c r="G40" s="5"/>
      <c r="H40" s="5"/>
      <c r="I40" s="5"/>
    </row>
    <row r="41" spans="2:23" ht="21" thickBot="1" x14ac:dyDescent="0.35">
      <c r="B41" s="165" t="s">
        <v>18</v>
      </c>
      <c r="C41" s="166"/>
      <c r="D41" s="166"/>
      <c r="E41" s="166"/>
      <c r="F41" s="166"/>
      <c r="G41" s="166"/>
      <c r="H41" s="166"/>
      <c r="I41" s="167"/>
      <c r="L41" s="165" t="s">
        <v>18</v>
      </c>
      <c r="M41" s="166"/>
      <c r="N41" s="166"/>
      <c r="O41" s="166"/>
      <c r="P41" s="166"/>
      <c r="Q41" s="166"/>
      <c r="R41" s="166"/>
      <c r="S41" s="167"/>
    </row>
    <row r="42" spans="2:23" ht="15.75" thickBot="1" x14ac:dyDescent="0.3">
      <c r="B42" s="3" t="s">
        <v>16</v>
      </c>
      <c r="C42" s="24">
        <v>93</v>
      </c>
      <c r="D42" s="24">
        <v>94</v>
      </c>
      <c r="E42" s="24">
        <v>95</v>
      </c>
      <c r="F42" s="24">
        <v>96</v>
      </c>
      <c r="G42" s="24">
        <v>97</v>
      </c>
      <c r="H42" s="24">
        <v>98</v>
      </c>
      <c r="I42" s="25">
        <v>99</v>
      </c>
      <c r="L42" s="30" t="s">
        <v>16</v>
      </c>
      <c r="M42" s="29">
        <v>93</v>
      </c>
      <c r="N42" s="29">
        <v>94</v>
      </c>
      <c r="O42" s="29">
        <v>95</v>
      </c>
      <c r="P42" s="29">
        <v>96</v>
      </c>
      <c r="Q42" s="29">
        <v>97</v>
      </c>
      <c r="R42" s="29">
        <v>98</v>
      </c>
      <c r="S42" s="31">
        <v>99</v>
      </c>
    </row>
    <row r="43" spans="2:23" x14ac:dyDescent="0.25">
      <c r="B43" s="9">
        <v>93</v>
      </c>
      <c r="C43" s="16">
        <f t="shared" ref="C43:C49" si="8">C32/$C$39</f>
        <v>0</v>
      </c>
      <c r="D43" s="17">
        <f t="shared" ref="D43:D49" si="9">D32/$D$39</f>
        <v>0</v>
      </c>
      <c r="E43" s="17">
        <f t="shared" ref="E43:E49" si="10">E32/$E$39</f>
        <v>0</v>
      </c>
      <c r="F43" s="17">
        <f t="shared" ref="F43:F49" si="11">F32/$F$39</f>
        <v>0</v>
      </c>
      <c r="G43" s="17">
        <f t="shared" ref="G43:G49" si="12">G32/$G$39</f>
        <v>0</v>
      </c>
      <c r="H43" s="17">
        <f t="shared" ref="H43:H49" si="13">H32/$H$39</f>
        <v>0</v>
      </c>
      <c r="I43" s="18">
        <f t="shared" ref="I43:I49" si="14">I32/$I$39</f>
        <v>0</v>
      </c>
      <c r="L43" s="9">
        <v>93</v>
      </c>
      <c r="M43" s="16">
        <f t="shared" ref="M43:M49" si="15">M32/$M$39</f>
        <v>0.1034883520579611</v>
      </c>
      <c r="N43" s="17">
        <f t="shared" ref="N43:N49" si="16">N32/$N$39</f>
        <v>9.4828283590271345E-2</v>
      </c>
      <c r="O43" s="17">
        <f t="shared" ref="O43:O49" si="17">O32/$O$39</f>
        <v>9.5960273156293394E-2</v>
      </c>
      <c r="P43" s="17">
        <f t="shared" ref="P43:P49" si="18">P32/$P$39</f>
        <v>9.4459515193943633E-2</v>
      </c>
      <c r="Q43" s="17">
        <f t="shared" ref="Q43:Q49" si="19">Q32/$Q$39</f>
        <v>9.2357080216725951E-2</v>
      </c>
      <c r="R43" s="17">
        <f t="shared" ref="R43:R49" si="20">R32/$R$39</f>
        <v>9.1178101473025283E-2</v>
      </c>
      <c r="S43" s="18">
        <f t="shared" ref="S43:S49" si="21">S32/$S$39</f>
        <v>9.3298054718755075E-2</v>
      </c>
    </row>
    <row r="44" spans="2:23" x14ac:dyDescent="0.25">
      <c r="B44" s="9">
        <v>94</v>
      </c>
      <c r="C44" s="19">
        <f t="shared" si="8"/>
        <v>0</v>
      </c>
      <c r="D44" s="15">
        <f t="shared" si="9"/>
        <v>0</v>
      </c>
      <c r="E44" s="15">
        <f t="shared" si="10"/>
        <v>0</v>
      </c>
      <c r="F44" s="15">
        <f t="shared" si="11"/>
        <v>0</v>
      </c>
      <c r="G44" s="15">
        <f t="shared" si="12"/>
        <v>0</v>
      </c>
      <c r="H44" s="15">
        <f t="shared" si="13"/>
        <v>0</v>
      </c>
      <c r="I44" s="20">
        <f t="shared" si="14"/>
        <v>0</v>
      </c>
      <c r="L44" s="9">
        <v>94</v>
      </c>
      <c r="M44" s="19">
        <f t="shared" si="15"/>
        <v>0.15713259562786153</v>
      </c>
      <c r="N44" s="15">
        <f t="shared" si="16"/>
        <v>0.17717705995844732</v>
      </c>
      <c r="O44" s="15">
        <f t="shared" si="17"/>
        <v>0.16089436105074242</v>
      </c>
      <c r="P44" s="15">
        <f t="shared" si="18"/>
        <v>0.14959251125640352</v>
      </c>
      <c r="Q44" s="15">
        <f t="shared" si="19"/>
        <v>0.14928807840459526</v>
      </c>
      <c r="R44" s="15">
        <f t="shared" si="20"/>
        <v>0.1473292252288135</v>
      </c>
      <c r="S44" s="20">
        <f t="shared" si="21"/>
        <v>0.14824100720539068</v>
      </c>
    </row>
    <row r="45" spans="2:23" x14ac:dyDescent="0.25">
      <c r="B45" s="9">
        <v>95</v>
      </c>
      <c r="C45" s="19">
        <f t="shared" si="8"/>
        <v>2.4670055885235545E-3</v>
      </c>
      <c r="D45" s="15">
        <f t="shared" si="9"/>
        <v>2.5412610559125272E-3</v>
      </c>
      <c r="E45" s="15">
        <f t="shared" si="10"/>
        <v>2.6348475504185359E-3</v>
      </c>
      <c r="F45" s="15">
        <f t="shared" si="11"/>
        <v>2.3651455695456792E-3</v>
      </c>
      <c r="G45" s="15">
        <f t="shared" si="12"/>
        <v>2.3696540798882025E-3</v>
      </c>
      <c r="H45" s="15">
        <f t="shared" si="13"/>
        <v>2.283554597724165E-3</v>
      </c>
      <c r="I45" s="20">
        <f t="shared" si="14"/>
        <v>2.3530338805857012E-3</v>
      </c>
      <c r="L45" s="9">
        <v>95</v>
      </c>
      <c r="M45" s="19">
        <f t="shared" si="15"/>
        <v>0.11675802842341244</v>
      </c>
      <c r="N45" s="15">
        <f t="shared" si="16"/>
        <v>0.11969932775212945</v>
      </c>
      <c r="O45" s="15">
        <f t="shared" si="17"/>
        <v>0.12851227041247573</v>
      </c>
      <c r="P45" s="15">
        <f t="shared" si="18"/>
        <v>0.11301764202553653</v>
      </c>
      <c r="Q45" s="15">
        <f t="shared" si="19"/>
        <v>0.11210999478435391</v>
      </c>
      <c r="R45" s="15">
        <f t="shared" si="20"/>
        <v>0.11045842342721005</v>
      </c>
      <c r="S45" s="20">
        <f t="shared" si="21"/>
        <v>0.11094161153679467</v>
      </c>
    </row>
    <row r="46" spans="2:23" x14ac:dyDescent="0.25">
      <c r="B46" s="9">
        <v>96</v>
      </c>
      <c r="C46" s="19">
        <f t="shared" si="8"/>
        <v>0.41796665351908852</v>
      </c>
      <c r="D46" s="15">
        <f t="shared" si="9"/>
        <v>0.41591342456080121</v>
      </c>
      <c r="E46" s="15">
        <f t="shared" si="10"/>
        <v>0.41900071308786474</v>
      </c>
      <c r="F46" s="15">
        <f t="shared" si="11"/>
        <v>0.42680299615407974</v>
      </c>
      <c r="G46" s="15">
        <f t="shared" si="12"/>
        <v>0.4052624946300481</v>
      </c>
      <c r="H46" s="15">
        <f t="shared" si="13"/>
        <v>0.39579335987001529</v>
      </c>
      <c r="I46" s="20">
        <f t="shared" si="14"/>
        <v>0.41770836130873723</v>
      </c>
      <c r="L46" s="9">
        <v>96</v>
      </c>
      <c r="M46" s="19">
        <f t="shared" si="15"/>
        <v>0.19291315330894035</v>
      </c>
      <c r="N46" s="15">
        <f t="shared" si="16"/>
        <v>0.18712777300065961</v>
      </c>
      <c r="O46" s="15">
        <f t="shared" si="17"/>
        <v>0.19186692428732166</v>
      </c>
      <c r="P46" s="15">
        <f t="shared" si="18"/>
        <v>0.20656572516238797</v>
      </c>
      <c r="Q46" s="15">
        <f t="shared" si="19"/>
        <v>0.18803874999759945</v>
      </c>
      <c r="R46" s="15">
        <f t="shared" si="20"/>
        <v>0.1892739706376444</v>
      </c>
      <c r="S46" s="20">
        <f t="shared" si="21"/>
        <v>0.19751820819063939</v>
      </c>
    </row>
    <row r="47" spans="2:23" x14ac:dyDescent="0.25">
      <c r="B47" s="9">
        <v>97</v>
      </c>
      <c r="C47" s="19">
        <f t="shared" si="8"/>
        <v>4.4947239701491795E-2</v>
      </c>
      <c r="D47" s="15">
        <f t="shared" si="9"/>
        <v>4.5100698627941596E-2</v>
      </c>
      <c r="E47" s="15">
        <f t="shared" si="10"/>
        <v>4.4853005929349585E-2</v>
      </c>
      <c r="F47" s="15">
        <f t="shared" si="11"/>
        <v>4.40083052292497E-2</v>
      </c>
      <c r="G47" s="15">
        <f t="shared" si="12"/>
        <v>4.8133496300618292E-2</v>
      </c>
      <c r="H47" s="15">
        <f t="shared" si="13"/>
        <v>4.5046029867521216E-2</v>
      </c>
      <c r="I47" s="20">
        <f t="shared" si="14"/>
        <v>4.4771501973506656E-2</v>
      </c>
      <c r="L47" s="9">
        <v>97</v>
      </c>
      <c r="M47" s="19">
        <f t="shared" si="15"/>
        <v>0.15531657690161008</v>
      </c>
      <c r="N47" s="15">
        <f t="shared" si="16"/>
        <v>0.15268083334346244</v>
      </c>
      <c r="O47" s="15">
        <f t="shared" si="17"/>
        <v>0.15334892057013222</v>
      </c>
      <c r="P47" s="15">
        <f t="shared" si="18"/>
        <v>0.15549180337751523</v>
      </c>
      <c r="Q47" s="15">
        <f t="shared" si="19"/>
        <v>0.17747725030303221</v>
      </c>
      <c r="R47" s="15">
        <f t="shared" si="20"/>
        <v>0.16685893321235692</v>
      </c>
      <c r="S47" s="20">
        <f t="shared" si="21"/>
        <v>0.15818688466059652</v>
      </c>
    </row>
    <row r="48" spans="2:23" x14ac:dyDescent="0.25">
      <c r="B48" s="9">
        <v>98</v>
      </c>
      <c r="C48" s="19">
        <f t="shared" si="8"/>
        <v>0.53404141615184531</v>
      </c>
      <c r="D48" s="15">
        <f t="shared" si="9"/>
        <v>0.53586802970563807</v>
      </c>
      <c r="E48" s="15">
        <f t="shared" si="10"/>
        <v>0.53293862199189468</v>
      </c>
      <c r="F48" s="15">
        <f t="shared" si="11"/>
        <v>0.52624650415849472</v>
      </c>
      <c r="G48" s="15">
        <f t="shared" si="12"/>
        <v>0.54366601012149551</v>
      </c>
      <c r="H48" s="15">
        <f t="shared" si="13"/>
        <v>0.55631713358638857</v>
      </c>
      <c r="I48" s="20">
        <f t="shared" si="14"/>
        <v>0.53456532828765124</v>
      </c>
      <c r="L48" s="9">
        <v>98</v>
      </c>
      <c r="M48" s="19">
        <f t="shared" si="15"/>
        <v>0.12424250631176728</v>
      </c>
      <c r="N48" s="15">
        <f t="shared" si="16"/>
        <v>0.12213529325417946</v>
      </c>
      <c r="O48" s="15">
        <f t="shared" si="17"/>
        <v>0.12267472178917431</v>
      </c>
      <c r="P48" s="15">
        <f t="shared" si="18"/>
        <v>0.12566437073976305</v>
      </c>
      <c r="Q48" s="15">
        <f t="shared" si="19"/>
        <v>0.13092291337881792</v>
      </c>
      <c r="R48" s="15">
        <f t="shared" si="20"/>
        <v>0.14199474095287098</v>
      </c>
      <c r="S48" s="20">
        <f t="shared" si="21"/>
        <v>0.12753412378469201</v>
      </c>
    </row>
    <row r="49" spans="2:21" ht="15.75" thickBot="1" x14ac:dyDescent="0.3">
      <c r="B49" s="6">
        <v>99</v>
      </c>
      <c r="C49" s="21">
        <f t="shared" si="8"/>
        <v>5.7768503905077952E-4</v>
      </c>
      <c r="D49" s="22">
        <f t="shared" si="9"/>
        <v>5.7658604970651497E-4</v>
      </c>
      <c r="E49" s="22">
        <f t="shared" si="10"/>
        <v>5.7281144047237169E-4</v>
      </c>
      <c r="F49" s="22">
        <f t="shared" si="11"/>
        <v>5.7704888863020515E-4</v>
      </c>
      <c r="G49" s="22">
        <f t="shared" si="12"/>
        <v>5.6834486794996237E-4</v>
      </c>
      <c r="H49" s="22">
        <f t="shared" si="13"/>
        <v>5.599220783507634E-4</v>
      </c>
      <c r="I49" s="23">
        <f t="shared" si="14"/>
        <v>6.0177454951911664E-4</v>
      </c>
      <c r="L49" s="6">
        <v>99</v>
      </c>
      <c r="M49" s="21">
        <f t="shared" si="15"/>
        <v>0.15014878736844728</v>
      </c>
      <c r="N49" s="22">
        <f t="shared" si="16"/>
        <v>0.14635142910085053</v>
      </c>
      <c r="O49" s="22">
        <f t="shared" si="17"/>
        <v>0.14674252873386029</v>
      </c>
      <c r="P49" s="22">
        <f t="shared" si="18"/>
        <v>0.15520843224445</v>
      </c>
      <c r="Q49" s="22">
        <f t="shared" si="19"/>
        <v>0.14980593291487537</v>
      </c>
      <c r="R49" s="22">
        <f t="shared" si="20"/>
        <v>0.15290660506807902</v>
      </c>
      <c r="S49" s="23">
        <f t="shared" si="21"/>
        <v>0.16428010990313174</v>
      </c>
    </row>
    <row r="50" spans="2:21" ht="15.75" thickBot="1" x14ac:dyDescent="0.3">
      <c r="B50" s="3" t="s">
        <v>15</v>
      </c>
      <c r="C50" s="88">
        <f>SUM(C43:C49)</f>
        <v>0.99999999999999989</v>
      </c>
      <c r="D50" s="88">
        <f t="shared" ref="D50:S50" si="22">SUM(D43:D49)</f>
        <v>0.99999999999999989</v>
      </c>
      <c r="E50" s="88">
        <f t="shared" si="22"/>
        <v>1</v>
      </c>
      <c r="F50" s="88">
        <f t="shared" si="22"/>
        <v>1.0000000000000002</v>
      </c>
      <c r="G50" s="88">
        <f t="shared" si="22"/>
        <v>1</v>
      </c>
      <c r="H50" s="88">
        <f t="shared" si="22"/>
        <v>1</v>
      </c>
      <c r="I50" s="89">
        <f t="shared" si="22"/>
        <v>1</v>
      </c>
      <c r="J50" s="15"/>
      <c r="K50" s="15"/>
      <c r="L50" s="94" t="s">
        <v>15</v>
      </c>
      <c r="M50" s="88">
        <f t="shared" si="22"/>
        <v>1</v>
      </c>
      <c r="N50" s="88">
        <f t="shared" si="22"/>
        <v>1.0000000000000002</v>
      </c>
      <c r="O50" s="88">
        <f t="shared" si="22"/>
        <v>1</v>
      </c>
      <c r="P50" s="88">
        <f t="shared" si="22"/>
        <v>1</v>
      </c>
      <c r="Q50" s="88">
        <f t="shared" si="22"/>
        <v>1</v>
      </c>
      <c r="R50" s="88">
        <f t="shared" si="22"/>
        <v>1.0000000000000002</v>
      </c>
      <c r="S50" s="89">
        <f t="shared" si="22"/>
        <v>1</v>
      </c>
    </row>
    <row r="51" spans="2:21" ht="15.75" thickBot="1" x14ac:dyDescent="0.3"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</row>
    <row r="52" spans="2:21" ht="24" customHeight="1" thickBot="1" x14ac:dyDescent="0.3">
      <c r="B52" s="162"/>
      <c r="C52" s="163"/>
      <c r="D52" s="163"/>
      <c r="E52" s="163"/>
      <c r="F52" s="163"/>
      <c r="G52" s="163"/>
      <c r="H52" s="163"/>
      <c r="I52" s="163"/>
      <c r="J52" s="164"/>
      <c r="L52" s="162"/>
      <c r="M52" s="163"/>
      <c r="N52" s="163"/>
      <c r="O52" s="163"/>
      <c r="P52" s="163"/>
      <c r="Q52" s="163"/>
      <c r="R52" s="163"/>
      <c r="S52" s="163"/>
      <c r="T52" s="164"/>
    </row>
    <row r="53" spans="2:21" ht="15.75" thickBot="1" x14ac:dyDescent="0.3">
      <c r="B53" s="3" t="s">
        <v>16</v>
      </c>
      <c r="C53" s="24">
        <v>93</v>
      </c>
      <c r="D53" s="24">
        <v>94</v>
      </c>
      <c r="E53" s="24">
        <v>95</v>
      </c>
      <c r="F53" s="24">
        <v>96</v>
      </c>
      <c r="G53" s="24">
        <v>97</v>
      </c>
      <c r="H53" s="24">
        <v>98</v>
      </c>
      <c r="I53" s="25">
        <v>99</v>
      </c>
      <c r="J53" s="103" t="s">
        <v>15</v>
      </c>
      <c r="L53" s="3" t="s">
        <v>16</v>
      </c>
      <c r="M53" s="24">
        <v>93</v>
      </c>
      <c r="N53" s="24">
        <v>94</v>
      </c>
      <c r="O53" s="24">
        <v>95</v>
      </c>
      <c r="P53" s="24">
        <v>96</v>
      </c>
      <c r="Q53" s="24">
        <v>97</v>
      </c>
      <c r="R53" s="24">
        <v>98</v>
      </c>
      <c r="S53" s="25">
        <v>99</v>
      </c>
      <c r="T53" s="95" t="s">
        <v>15</v>
      </c>
    </row>
    <row r="54" spans="2:21" x14ac:dyDescent="0.25">
      <c r="B54" s="9">
        <v>93</v>
      </c>
      <c r="C54" s="16">
        <f t="shared" ref="C54:C60" si="23">$G$19*C43</f>
        <v>0</v>
      </c>
      <c r="D54" s="17">
        <f t="shared" ref="D54:D60" si="24">$G$20*D43</f>
        <v>0</v>
      </c>
      <c r="E54" s="17">
        <f t="shared" ref="E54:E60" si="25">$G$21*E43</f>
        <v>0</v>
      </c>
      <c r="F54" s="17">
        <f t="shared" ref="F54:F60" si="26">$G$22*F43</f>
        <v>0</v>
      </c>
      <c r="G54" s="17">
        <f t="shared" ref="G54:G60" si="27">$G$23*G43</f>
        <v>0</v>
      </c>
      <c r="H54" s="17">
        <f t="shared" ref="H54:H60" si="28">$G$24*H43</f>
        <v>0</v>
      </c>
      <c r="I54" s="18">
        <f t="shared" ref="I54:I60" si="29">$G$25*I43</f>
        <v>0</v>
      </c>
      <c r="J54" s="102">
        <f>SUM(C54:I54)</f>
        <v>0</v>
      </c>
      <c r="L54" s="9">
        <v>93</v>
      </c>
      <c r="M54" s="16">
        <f t="shared" ref="M54:M60" si="30">$H$19*M43</f>
        <v>222.11705002200193</v>
      </c>
      <c r="N54" s="17">
        <f t="shared" ref="N54:N60" si="31">$H$20*N43</f>
        <v>7.4345374334772742</v>
      </c>
      <c r="O54" s="17">
        <f t="shared" ref="O54:O60" si="32">$H$21*O43</f>
        <v>0.61414574820027779</v>
      </c>
      <c r="P54" s="17">
        <f t="shared" ref="P54:P60" si="33">$H$22*P43</f>
        <v>18.891903038788726</v>
      </c>
      <c r="Q54" s="17">
        <f t="shared" ref="Q54:Q60" si="34">$H$23*Q43</f>
        <v>2.3643412535481843</v>
      </c>
      <c r="R54" s="17">
        <f t="shared" ref="R54:R60" si="35">$H$24*R43</f>
        <v>0.87530977414104283</v>
      </c>
      <c r="S54" s="18">
        <f t="shared" ref="S54:S60" si="36">$H$25*S43</f>
        <v>7.613121265050415</v>
      </c>
      <c r="T54" s="102">
        <f>SUM(M54:S54)</f>
        <v>259.91040853520786</v>
      </c>
    </row>
    <row r="55" spans="2:21" x14ac:dyDescent="0.25">
      <c r="B55" s="9">
        <v>94</v>
      </c>
      <c r="C55" s="19">
        <f t="shared" si="23"/>
        <v>0</v>
      </c>
      <c r="D55" s="15">
        <f t="shared" si="24"/>
        <v>0</v>
      </c>
      <c r="E55" s="15">
        <f t="shared" si="25"/>
        <v>0</v>
      </c>
      <c r="F55" s="15">
        <f t="shared" si="26"/>
        <v>0</v>
      </c>
      <c r="G55" s="15">
        <f t="shared" si="27"/>
        <v>0</v>
      </c>
      <c r="H55" s="15">
        <f t="shared" si="28"/>
        <v>0</v>
      </c>
      <c r="I55" s="20">
        <f t="shared" si="29"/>
        <v>0</v>
      </c>
      <c r="J55" s="102">
        <f t="shared" ref="J55:J61" si="37">SUM(C55:I55)</f>
        <v>0</v>
      </c>
      <c r="L55" s="9">
        <v>94</v>
      </c>
      <c r="M55" s="19">
        <f t="shared" si="30"/>
        <v>337.25368999607923</v>
      </c>
      <c r="N55" s="15">
        <f t="shared" si="31"/>
        <v>13.890681500742271</v>
      </c>
      <c r="O55" s="15">
        <f t="shared" si="32"/>
        <v>1.0297239107247516</v>
      </c>
      <c r="P55" s="15">
        <f t="shared" si="33"/>
        <v>29.918502251280703</v>
      </c>
      <c r="Q55" s="15">
        <f t="shared" si="34"/>
        <v>3.821774807157639</v>
      </c>
      <c r="R55" s="15">
        <f t="shared" si="35"/>
        <v>1.4143605621966098</v>
      </c>
      <c r="S55" s="20">
        <f t="shared" si="36"/>
        <v>12.096466187959882</v>
      </c>
      <c r="T55" s="102">
        <f t="shared" ref="T55:T61" si="38">SUM(M55:S55)</f>
        <v>399.4251992161411</v>
      </c>
    </row>
    <row r="56" spans="2:21" x14ac:dyDescent="0.25">
      <c r="B56" s="9">
        <v>95</v>
      </c>
      <c r="C56" s="19">
        <f t="shared" si="23"/>
        <v>2.2405838156088627</v>
      </c>
      <c r="D56" s="15">
        <f t="shared" si="24"/>
        <v>1.4332712355346652E-2</v>
      </c>
      <c r="E56" s="15">
        <f t="shared" si="25"/>
        <v>1.6915721273687002E-2</v>
      </c>
      <c r="F56" s="15">
        <f t="shared" si="26"/>
        <v>0.11083072138891052</v>
      </c>
      <c r="G56" s="15">
        <f t="shared" si="27"/>
        <v>1.6286632491071618</v>
      </c>
      <c r="H56" s="15">
        <f t="shared" si="28"/>
        <v>4.2885155345259815E-2</v>
      </c>
      <c r="I56" s="20">
        <f t="shared" si="29"/>
        <v>1.6299465690817154</v>
      </c>
      <c r="J56" s="102">
        <f t="shared" si="37"/>
        <v>5.6841579441609431</v>
      </c>
      <c r="K56" s="26"/>
      <c r="L56" s="9">
        <v>95</v>
      </c>
      <c r="M56" s="19">
        <f t="shared" si="30"/>
        <v>250.59775640517014</v>
      </c>
      <c r="N56" s="15">
        <f t="shared" si="31"/>
        <v>9.3844272957669492</v>
      </c>
      <c r="O56" s="15">
        <f t="shared" si="32"/>
        <v>0.82247853063984477</v>
      </c>
      <c r="P56" s="15">
        <f t="shared" si="33"/>
        <v>22.603528405107305</v>
      </c>
      <c r="Q56" s="15">
        <f t="shared" si="34"/>
        <v>2.8700158664794602</v>
      </c>
      <c r="R56" s="15">
        <f t="shared" si="35"/>
        <v>1.0604008649012167</v>
      </c>
      <c r="S56" s="20">
        <f t="shared" si="36"/>
        <v>9.0528355014024466</v>
      </c>
      <c r="T56" s="102">
        <f t="shared" si="38"/>
        <v>296.39144286946731</v>
      </c>
      <c r="U56" s="26"/>
    </row>
    <row r="57" spans="2:21" x14ac:dyDescent="0.25">
      <c r="B57" s="9">
        <v>96</v>
      </c>
      <c r="C57" s="19">
        <f t="shared" si="23"/>
        <v>379.6056740591066</v>
      </c>
      <c r="D57" s="15">
        <f t="shared" si="24"/>
        <v>2.3457517145229185</v>
      </c>
      <c r="E57" s="15">
        <f t="shared" si="25"/>
        <v>2.6899845780240916</v>
      </c>
      <c r="F57" s="15">
        <f t="shared" si="26"/>
        <v>19.999988399780175</v>
      </c>
      <c r="G57" s="15">
        <f t="shared" si="27"/>
        <v>278.53691255923206</v>
      </c>
      <c r="H57" s="15">
        <f t="shared" si="28"/>
        <v>7.4329992983588866</v>
      </c>
      <c r="I57" s="20">
        <f t="shared" si="29"/>
        <v>289.34658187856229</v>
      </c>
      <c r="J57" s="102">
        <f t="shared" si="37"/>
        <v>979.95789248758706</v>
      </c>
      <c r="L57" s="9">
        <v>96</v>
      </c>
      <c r="M57" s="19">
        <f t="shared" si="30"/>
        <v>414.0495009469787</v>
      </c>
      <c r="N57" s="15">
        <f t="shared" si="31"/>
        <v>14.670817403251714</v>
      </c>
      <c r="O57" s="15">
        <f t="shared" si="32"/>
        <v>1.2279483154388586</v>
      </c>
      <c r="P57" s="15">
        <f t="shared" si="33"/>
        <v>41.313145032477593</v>
      </c>
      <c r="Q57" s="15">
        <f t="shared" si="34"/>
        <v>4.8137919999385463</v>
      </c>
      <c r="R57" s="15">
        <f t="shared" si="35"/>
        <v>1.8170301181213864</v>
      </c>
      <c r="S57" s="20">
        <f t="shared" si="36"/>
        <v>16.117485788356177</v>
      </c>
      <c r="T57" s="102">
        <f t="shared" si="38"/>
        <v>494.00971960456297</v>
      </c>
      <c r="U57" s="26"/>
    </row>
    <row r="58" spans="2:21" x14ac:dyDescent="0.25">
      <c r="B58" s="9">
        <v>97</v>
      </c>
      <c r="C58" s="19">
        <f t="shared" si="23"/>
        <v>40.821982041688877</v>
      </c>
      <c r="D58" s="15">
        <f t="shared" si="24"/>
        <v>0.2543679402615906</v>
      </c>
      <c r="E58" s="15">
        <f t="shared" si="25"/>
        <v>0.28795629806642431</v>
      </c>
      <c r="F58" s="15">
        <f t="shared" si="26"/>
        <v>2.0622291830426409</v>
      </c>
      <c r="G58" s="15">
        <f t="shared" si="27"/>
        <v>33.082152007414955</v>
      </c>
      <c r="H58" s="15">
        <f t="shared" si="28"/>
        <v>0.84596444091204837</v>
      </c>
      <c r="I58" s="20">
        <f t="shared" si="29"/>
        <v>31.013219417048063</v>
      </c>
      <c r="J58" s="102">
        <f t="shared" si="37"/>
        <v>108.36787132843459</v>
      </c>
      <c r="L58" s="9">
        <v>97</v>
      </c>
      <c r="M58" s="19">
        <f t="shared" si="30"/>
        <v>333.35596900392574</v>
      </c>
      <c r="N58" s="15">
        <f t="shared" si="31"/>
        <v>11.970177334127456</v>
      </c>
      <c r="O58" s="15">
        <f t="shared" si="32"/>
        <v>0.98143309164884629</v>
      </c>
      <c r="P58" s="15">
        <f t="shared" si="33"/>
        <v>31.098360675503045</v>
      </c>
      <c r="Q58" s="15">
        <f t="shared" si="34"/>
        <v>4.5434176077576245</v>
      </c>
      <c r="R58" s="15">
        <f t="shared" si="35"/>
        <v>1.6018457588386268</v>
      </c>
      <c r="S58" s="20">
        <f t="shared" si="36"/>
        <v>12.908049788304677</v>
      </c>
      <c r="T58" s="102">
        <f t="shared" si="38"/>
        <v>396.45925326010604</v>
      </c>
      <c r="U58" s="26"/>
    </row>
    <row r="59" spans="2:21" x14ac:dyDescent="0.25">
      <c r="B59" s="9">
        <v>98</v>
      </c>
      <c r="C59" s="19">
        <f t="shared" si="23"/>
        <v>485.02709497742893</v>
      </c>
      <c r="D59" s="15">
        <f t="shared" si="24"/>
        <v>3.0222956875397986</v>
      </c>
      <c r="E59" s="15">
        <f t="shared" si="25"/>
        <v>3.4214659531879636</v>
      </c>
      <c r="F59" s="15">
        <f t="shared" si="26"/>
        <v>24.659911184867063</v>
      </c>
      <c r="G59" s="15">
        <f t="shared" si="27"/>
        <v>373.66164875650389</v>
      </c>
      <c r="H59" s="15">
        <f t="shared" si="28"/>
        <v>10.447635768752376</v>
      </c>
      <c r="I59" s="20">
        <f t="shared" si="29"/>
        <v>370.29340290485607</v>
      </c>
      <c r="J59" s="102">
        <f t="shared" si="37"/>
        <v>1270.533455233136</v>
      </c>
      <c r="L59" s="9">
        <v>98</v>
      </c>
      <c r="M59" s="19">
        <f t="shared" si="30"/>
        <v>266.66169129694612</v>
      </c>
      <c r="N59" s="15">
        <f t="shared" si="31"/>
        <v>9.5754069911276698</v>
      </c>
      <c r="O59" s="15">
        <f t="shared" si="32"/>
        <v>0.78511821945071558</v>
      </c>
      <c r="P59" s="15">
        <f t="shared" si="33"/>
        <v>25.132874147952609</v>
      </c>
      <c r="Q59" s="15">
        <f t="shared" si="34"/>
        <v>3.3516265824977389</v>
      </c>
      <c r="R59" s="15">
        <f t="shared" si="35"/>
        <v>1.3631495131475617</v>
      </c>
      <c r="S59" s="20">
        <f t="shared" si="36"/>
        <v>10.406784500830868</v>
      </c>
      <c r="T59" s="102">
        <f t="shared" si="38"/>
        <v>317.27665125195335</v>
      </c>
      <c r="U59" s="26"/>
    </row>
    <row r="60" spans="2:21" ht="15.75" thickBot="1" x14ac:dyDescent="0.3">
      <c r="B60" s="6">
        <v>99</v>
      </c>
      <c r="C60" s="21">
        <f t="shared" si="23"/>
        <v>0.52466510616669904</v>
      </c>
      <c r="D60" s="22">
        <f t="shared" si="24"/>
        <v>3.2519453203447442E-3</v>
      </c>
      <c r="E60" s="22">
        <f t="shared" si="25"/>
        <v>3.6774494478326262E-3</v>
      </c>
      <c r="F60" s="22">
        <f t="shared" si="26"/>
        <v>2.7040510921211413E-2</v>
      </c>
      <c r="G60" s="22">
        <f t="shared" si="27"/>
        <v>0.3906234277420092</v>
      </c>
      <c r="H60" s="22">
        <f t="shared" si="28"/>
        <v>1.0515336631427336E-2</v>
      </c>
      <c r="I60" s="23">
        <f t="shared" si="29"/>
        <v>0.41684923045189215</v>
      </c>
      <c r="J60" s="102">
        <f t="shared" si="37"/>
        <v>1.3766230066814167</v>
      </c>
      <c r="L60" s="9">
        <v>99</v>
      </c>
      <c r="M60" s="19">
        <f t="shared" si="30"/>
        <v>322.26434232889841</v>
      </c>
      <c r="N60" s="15">
        <f t="shared" si="31"/>
        <v>11.473952041506681</v>
      </c>
      <c r="O60" s="15">
        <f t="shared" si="32"/>
        <v>0.93915218389670585</v>
      </c>
      <c r="P60" s="15">
        <f t="shared" si="33"/>
        <v>31.041686448889998</v>
      </c>
      <c r="Q60" s="15">
        <f t="shared" si="34"/>
        <v>3.8350318826208096</v>
      </c>
      <c r="R60" s="15">
        <f t="shared" si="35"/>
        <v>1.4679034086535587</v>
      </c>
      <c r="S60" s="20">
        <f t="shared" si="36"/>
        <v>13.405256968095552</v>
      </c>
      <c r="T60" s="102">
        <f t="shared" si="38"/>
        <v>384.42732526256168</v>
      </c>
      <c r="U60" s="26"/>
    </row>
    <row r="61" spans="2:21" ht="15.75" thickBot="1" x14ac:dyDescent="0.3">
      <c r="B61" s="95" t="s">
        <v>15</v>
      </c>
      <c r="C61" s="90">
        <f>SUM(C54:C60)</f>
        <v>908.22</v>
      </c>
      <c r="D61" s="90">
        <f t="shared" ref="D61:S61" si="39">SUM(D54:D60)</f>
        <v>5.6399999999999988</v>
      </c>
      <c r="E61" s="90">
        <f t="shared" si="39"/>
        <v>6.419999999999999</v>
      </c>
      <c r="F61" s="90">
        <f t="shared" si="39"/>
        <v>46.86</v>
      </c>
      <c r="G61" s="90">
        <f t="shared" si="39"/>
        <v>687.3</v>
      </c>
      <c r="H61" s="90">
        <f t="shared" si="39"/>
        <v>18.779999999999998</v>
      </c>
      <c r="I61" s="91">
        <f t="shared" si="39"/>
        <v>692.7</v>
      </c>
      <c r="J61" s="100">
        <f t="shared" si="37"/>
        <v>2365.92</v>
      </c>
      <c r="K61" s="26"/>
      <c r="L61" s="93" t="s">
        <v>15</v>
      </c>
      <c r="M61" s="92">
        <f t="shared" si="39"/>
        <v>2146.3000000000002</v>
      </c>
      <c r="N61" s="90">
        <f t="shared" si="39"/>
        <v>78.400000000000006</v>
      </c>
      <c r="O61" s="90">
        <f t="shared" si="39"/>
        <v>6.4</v>
      </c>
      <c r="P61" s="90">
        <f t="shared" si="39"/>
        <v>199.99999999999997</v>
      </c>
      <c r="Q61" s="90">
        <f t="shared" si="39"/>
        <v>25.600000000000005</v>
      </c>
      <c r="R61" s="90">
        <f t="shared" si="39"/>
        <v>9.6000000000000014</v>
      </c>
      <c r="S61" s="91">
        <f t="shared" si="39"/>
        <v>81.600000000000023</v>
      </c>
      <c r="T61" s="100">
        <f t="shared" si="38"/>
        <v>2547.9</v>
      </c>
      <c r="U61" s="26"/>
    </row>
    <row r="62" spans="2:21" x14ac:dyDescent="0.25">
      <c r="U62" s="26"/>
    </row>
    <row r="65" spans="9:19" x14ac:dyDescent="0.25">
      <c r="I65" s="26"/>
      <c r="S65" s="26"/>
    </row>
  </sheetData>
  <mergeCells count="10">
    <mergeCell ref="B2:I2"/>
    <mergeCell ref="L52:T52"/>
    <mergeCell ref="B52:J52"/>
    <mergeCell ref="L41:S41"/>
    <mergeCell ref="B41:I41"/>
    <mergeCell ref="B4:I4"/>
    <mergeCell ref="B6:I6"/>
    <mergeCell ref="B30:I30"/>
    <mergeCell ref="L30:S30"/>
    <mergeCell ref="F17:I17"/>
  </mergeCells>
  <pageMargins left="0.7" right="0.7" top="0.75" bottom="0.75" header="0.3" footer="0.3"/>
  <pageSetup paperSize="25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83"/>
  <sheetViews>
    <sheetView zoomScale="80" zoomScaleNormal="80" workbookViewId="0">
      <selection activeCell="L7" sqref="L7"/>
    </sheetView>
  </sheetViews>
  <sheetFormatPr defaultRowHeight="15" x14ac:dyDescent="0.25"/>
  <cols>
    <col min="1" max="1" width="7.42578125" customWidth="1"/>
    <col min="2" max="3" width="9.7109375" customWidth="1"/>
    <col min="4" max="4" width="9.5703125" customWidth="1"/>
    <col min="5" max="5" width="10.7109375" customWidth="1"/>
    <col min="7" max="7" width="11.42578125" customWidth="1"/>
    <col min="8" max="8" width="13.5703125" customWidth="1"/>
    <col min="10" max="10" width="10.7109375" customWidth="1"/>
    <col min="13" max="13" width="10.7109375" customWidth="1"/>
  </cols>
  <sheetData>
    <row r="1" spans="2:25" ht="15.75" thickBot="1" x14ac:dyDescent="0.3"/>
    <row r="2" spans="2:25" ht="18.75" x14ac:dyDescent="0.3">
      <c r="B2" s="258" t="s">
        <v>209</v>
      </c>
      <c r="C2" s="259"/>
      <c r="D2" s="259"/>
      <c r="E2" s="259"/>
      <c r="F2" s="259"/>
      <c r="G2" s="259"/>
      <c r="H2" s="259"/>
      <c r="J2" t="s">
        <v>208</v>
      </c>
      <c r="K2" s="206"/>
      <c r="L2" s="207"/>
      <c r="M2" s="150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2:25" ht="15.75" thickBot="1" x14ac:dyDescent="0.3"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2:25" ht="15.75" thickBot="1" x14ac:dyDescent="0.3">
      <c r="B4" s="198" t="s">
        <v>29</v>
      </c>
      <c r="C4" s="199"/>
      <c r="D4" s="199"/>
      <c r="E4" s="198" t="s">
        <v>32</v>
      </c>
      <c r="F4" s="199"/>
      <c r="G4" s="199" t="s">
        <v>51</v>
      </c>
      <c r="H4" s="204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2:25" x14ac:dyDescent="0.25">
      <c r="B5" s="200" t="s">
        <v>33</v>
      </c>
      <c r="C5" s="201"/>
      <c r="D5" s="201"/>
      <c r="E5" s="205">
        <v>15</v>
      </c>
      <c r="F5" s="206"/>
      <c r="G5" s="206">
        <v>31</v>
      </c>
      <c r="H5" s="207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2:25" x14ac:dyDescent="0.25">
      <c r="B6" s="202" t="s">
        <v>34</v>
      </c>
      <c r="C6" s="203"/>
      <c r="D6" s="203"/>
      <c r="E6" s="208">
        <v>61</v>
      </c>
      <c r="F6" s="209"/>
      <c r="G6" s="209">
        <v>46</v>
      </c>
      <c r="H6" s="210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2:25" ht="15.75" thickBot="1" x14ac:dyDescent="0.3">
      <c r="B7" s="202" t="s">
        <v>38</v>
      </c>
      <c r="C7" s="203"/>
      <c r="D7" s="203"/>
      <c r="E7" s="195">
        <v>24</v>
      </c>
      <c r="F7" s="196"/>
      <c r="G7" s="196">
        <v>23</v>
      </c>
      <c r="H7" s="197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2:25" ht="15.75" thickBot="1" x14ac:dyDescent="0.3">
      <c r="B8" s="185" t="s">
        <v>35</v>
      </c>
      <c r="C8" s="186"/>
      <c r="D8" s="186"/>
      <c r="E8" s="174">
        <f>SUM(E5:F7)</f>
        <v>100</v>
      </c>
      <c r="F8" s="175"/>
      <c r="G8" s="175">
        <f>SUM(G5:H7)</f>
        <v>100</v>
      </c>
      <c r="H8" s="176"/>
      <c r="M8" s="151"/>
      <c r="N8" s="152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2:25" ht="15.75" thickBot="1" x14ac:dyDescent="0.3">
      <c r="M9" s="151"/>
      <c r="N9" s="152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2:25" ht="15.75" thickBot="1" x14ac:dyDescent="0.3">
      <c r="B10" s="174" t="s">
        <v>41</v>
      </c>
      <c r="C10" s="175"/>
      <c r="D10" s="176"/>
      <c r="E10" s="174" t="s">
        <v>32</v>
      </c>
      <c r="F10" s="175"/>
      <c r="G10" s="175" t="s">
        <v>51</v>
      </c>
      <c r="H10" s="176"/>
      <c r="M10" s="151"/>
      <c r="N10" s="152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2:25" x14ac:dyDescent="0.25">
      <c r="B11" s="111" t="s">
        <v>30</v>
      </c>
      <c r="C11" s="112"/>
      <c r="D11" s="112"/>
      <c r="E11" s="187">
        <v>0.38900000000000001</v>
      </c>
      <c r="F11" s="188"/>
      <c r="G11" s="191">
        <v>1.1970000000000001</v>
      </c>
      <c r="H11" s="192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2:25" x14ac:dyDescent="0.25">
      <c r="B12" s="109" t="s">
        <v>31</v>
      </c>
      <c r="C12" s="110"/>
      <c r="D12" s="110"/>
      <c r="E12" s="189">
        <v>0.36699999999999999</v>
      </c>
      <c r="F12" s="190"/>
      <c r="G12" s="193">
        <v>0.98199999999999998</v>
      </c>
      <c r="H12" s="194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2:25" ht="15.75" customHeight="1" thickBot="1" x14ac:dyDescent="0.3">
      <c r="B13" s="180" t="s">
        <v>40</v>
      </c>
      <c r="C13" s="181"/>
      <c r="D13" s="181"/>
      <c r="E13" s="182">
        <v>0.23200000000000001</v>
      </c>
      <c r="F13" s="183"/>
      <c r="G13" s="183">
        <v>0.61099999999999999</v>
      </c>
      <c r="H13" s="184"/>
      <c r="J13" t="s">
        <v>43</v>
      </c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2:25" x14ac:dyDescent="0.25">
      <c r="M14" s="151"/>
      <c r="N14" s="152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2:25" ht="21" x14ac:dyDescent="0.25">
      <c r="F15" s="106" t="s">
        <v>8</v>
      </c>
      <c r="G15" s="35"/>
      <c r="H15" s="35"/>
      <c r="I15" s="35"/>
      <c r="J15" s="35"/>
      <c r="K15" s="35"/>
      <c r="L15" s="35"/>
      <c r="M15" s="35"/>
      <c r="N15" s="35"/>
      <c r="O15" s="106" t="s">
        <v>51</v>
      </c>
    </row>
    <row r="16" spans="2:25" ht="15.75" thickBot="1" x14ac:dyDescent="0.3"/>
    <row r="17" spans="2:20" ht="15.75" thickBot="1" x14ac:dyDescent="0.3">
      <c r="B17" s="174" t="s">
        <v>36</v>
      </c>
      <c r="C17" s="175"/>
      <c r="D17" s="175"/>
      <c r="E17" s="175"/>
      <c r="F17" s="175"/>
      <c r="G17" s="175"/>
      <c r="H17" s="175"/>
      <c r="I17" s="175"/>
      <c r="J17" s="176"/>
      <c r="L17" s="174" t="s">
        <v>194</v>
      </c>
      <c r="M17" s="175"/>
      <c r="N17" s="175"/>
      <c r="O17" s="175"/>
      <c r="P17" s="175"/>
      <c r="Q17" s="175"/>
      <c r="R17" s="175"/>
      <c r="S17" s="175"/>
      <c r="T17" s="176"/>
    </row>
    <row r="18" spans="2:20" ht="15.75" thickBot="1" x14ac:dyDescent="0.3">
      <c r="B18" s="3" t="s">
        <v>16</v>
      </c>
      <c r="C18" s="24">
        <v>93</v>
      </c>
      <c r="D18" s="24">
        <v>94</v>
      </c>
      <c r="E18" s="24">
        <v>95</v>
      </c>
      <c r="F18" s="24">
        <v>96</v>
      </c>
      <c r="G18" s="24">
        <v>97</v>
      </c>
      <c r="H18" s="24">
        <v>98</v>
      </c>
      <c r="I18" s="24">
        <v>99</v>
      </c>
      <c r="J18" s="97" t="s">
        <v>15</v>
      </c>
      <c r="L18" s="3" t="s">
        <v>16</v>
      </c>
      <c r="M18" s="24">
        <v>93</v>
      </c>
      <c r="N18" s="24">
        <v>94</v>
      </c>
      <c r="O18" s="24">
        <v>95</v>
      </c>
      <c r="P18" s="24">
        <v>96</v>
      </c>
      <c r="Q18" s="24">
        <v>97</v>
      </c>
      <c r="R18" s="24">
        <v>98</v>
      </c>
      <c r="S18" s="24">
        <v>99</v>
      </c>
      <c r="T18" s="97" t="s">
        <v>15</v>
      </c>
    </row>
    <row r="19" spans="2:20" x14ac:dyDescent="0.25">
      <c r="B19" s="9">
        <v>93</v>
      </c>
      <c r="C19" s="16">
        <f>($E$5/100)*'STEP 2 - Quantity model'!C54</f>
        <v>0</v>
      </c>
      <c r="D19" s="17">
        <f>($E$5/100)*'STEP 2 - Quantity model'!D54</f>
        <v>0</v>
      </c>
      <c r="E19" s="17">
        <f>($E$5/100)*'STEP 2 - Quantity model'!E54</f>
        <v>0</v>
      </c>
      <c r="F19" s="17">
        <f>($E$5/100)*'STEP 2 - Quantity model'!F54</f>
        <v>0</v>
      </c>
      <c r="G19" s="17">
        <f>($E$5/100)*'STEP 2 - Quantity model'!G54</f>
        <v>0</v>
      </c>
      <c r="H19" s="17">
        <f>($E$5/100)*'STEP 2 - Quantity model'!H54</f>
        <v>0</v>
      </c>
      <c r="I19" s="18">
        <f>($E$5/100)*'STEP 2 - Quantity model'!I54</f>
        <v>0</v>
      </c>
      <c r="J19" s="101">
        <f>SUM(C19:I19)</f>
        <v>0</v>
      </c>
      <c r="L19" s="9">
        <v>93</v>
      </c>
      <c r="M19" s="16">
        <f>($G$5/100)*'STEP 2 - Quantity model'!M54</f>
        <v>68.856285506820598</v>
      </c>
      <c r="N19" s="17">
        <f>($G$5/100)*'STEP 2 - Quantity model'!N54</f>
        <v>2.3047066043779552</v>
      </c>
      <c r="O19" s="17">
        <f>($G$5/100)*'STEP 2 - Quantity model'!O54</f>
        <v>0.19038518194208612</v>
      </c>
      <c r="P19" s="17">
        <f>($G$5/100)*'STEP 2 - Quantity model'!P54</f>
        <v>5.8564899420245053</v>
      </c>
      <c r="Q19" s="17">
        <f>($G$5/100)*'STEP 2 - Quantity model'!Q54</f>
        <v>0.73294578859993709</v>
      </c>
      <c r="R19" s="17">
        <f>($G$5/100)*'STEP 2 - Quantity model'!R54</f>
        <v>0.27134602998372326</v>
      </c>
      <c r="S19" s="18">
        <f>($G$5/100)*'STEP 2 - Quantity model'!S54</f>
        <v>2.3600675921656284</v>
      </c>
      <c r="T19" s="104">
        <f>SUM(M19:S19)</f>
        <v>80.572226645914441</v>
      </c>
    </row>
    <row r="20" spans="2:20" x14ac:dyDescent="0.25">
      <c r="B20" s="9">
        <v>94</v>
      </c>
      <c r="C20" s="19">
        <f>($E$5/100)*'STEP 2 - Quantity model'!C55</f>
        <v>0</v>
      </c>
      <c r="D20" s="15">
        <f>($E$5/100)*'STEP 2 - Quantity model'!D55</f>
        <v>0</v>
      </c>
      <c r="E20" s="15">
        <f>($E$5/100)*'STEP 2 - Quantity model'!E55</f>
        <v>0</v>
      </c>
      <c r="F20" s="15">
        <f>($E$5/100)*'STEP 2 - Quantity model'!F55</f>
        <v>0</v>
      </c>
      <c r="G20" s="15">
        <f>($E$5/100)*'STEP 2 - Quantity model'!G55</f>
        <v>0</v>
      </c>
      <c r="H20" s="15">
        <f>($E$5/100)*'STEP 2 - Quantity model'!H55</f>
        <v>0</v>
      </c>
      <c r="I20" s="20">
        <f>($E$5/100)*'STEP 2 - Quantity model'!I55</f>
        <v>0</v>
      </c>
      <c r="J20" s="102">
        <f t="shared" ref="J20:J26" si="0">SUM(C20:I20)</f>
        <v>0</v>
      </c>
      <c r="L20" s="9">
        <v>94</v>
      </c>
      <c r="M20" s="19">
        <f>($G$5/100)*'STEP 2 - Quantity model'!M55</f>
        <v>104.54864389878456</v>
      </c>
      <c r="N20" s="15">
        <f>($G$5/100)*'STEP 2 - Quantity model'!N55</f>
        <v>4.3061112652301041</v>
      </c>
      <c r="O20" s="15">
        <f>($G$5/100)*'STEP 2 - Quantity model'!O55</f>
        <v>0.31921441232467296</v>
      </c>
      <c r="P20" s="15">
        <f>($G$5/100)*'STEP 2 - Quantity model'!P55</f>
        <v>9.2747356978970181</v>
      </c>
      <c r="Q20" s="15">
        <f>($G$5/100)*'STEP 2 - Quantity model'!Q55</f>
        <v>1.184750190218868</v>
      </c>
      <c r="R20" s="15">
        <f>($G$5/100)*'STEP 2 - Quantity model'!R55</f>
        <v>0.438451774280949</v>
      </c>
      <c r="S20" s="20">
        <f>($G$5/100)*'STEP 2 - Quantity model'!S55</f>
        <v>3.7499045182675634</v>
      </c>
      <c r="T20" s="105">
        <f t="shared" ref="T20:T26" si="1">SUM(M20:S20)</f>
        <v>123.82181175700373</v>
      </c>
    </row>
    <row r="21" spans="2:20" x14ac:dyDescent="0.25">
      <c r="B21" s="9">
        <v>95</v>
      </c>
      <c r="C21" s="19">
        <f>($E$5/100)*'STEP 2 - Quantity model'!C56</f>
        <v>0.33608757234132941</v>
      </c>
      <c r="D21" s="15">
        <f>($E$5/100)*'STEP 2 - Quantity model'!D56</f>
        <v>2.1499068533019977E-3</v>
      </c>
      <c r="E21" s="15">
        <f>($E$5/100)*'STEP 2 - Quantity model'!E56</f>
        <v>2.5373581910530501E-3</v>
      </c>
      <c r="F21" s="15">
        <f>($E$5/100)*'STEP 2 - Quantity model'!F56</f>
        <v>1.6624608208336576E-2</v>
      </c>
      <c r="G21" s="15">
        <f>($E$5/100)*'STEP 2 - Quantity model'!G56</f>
        <v>0.24429948736607426</v>
      </c>
      <c r="H21" s="15">
        <f>($E$5/100)*'STEP 2 - Quantity model'!H56</f>
        <v>6.4327733017889724E-3</v>
      </c>
      <c r="I21" s="20">
        <f>($E$5/100)*'STEP 2 - Quantity model'!I56</f>
        <v>0.2444919853622573</v>
      </c>
      <c r="J21" s="102">
        <f t="shared" si="0"/>
        <v>0.85262369162414142</v>
      </c>
      <c r="L21" s="9">
        <v>95</v>
      </c>
      <c r="M21" s="19">
        <f>($G$5/100)*'STEP 2 - Quantity model'!M56</f>
        <v>77.685304485602742</v>
      </c>
      <c r="N21" s="15">
        <f>($G$5/100)*'STEP 2 - Quantity model'!N56</f>
        <v>2.9091724616877541</v>
      </c>
      <c r="O21" s="15">
        <f>($G$5/100)*'STEP 2 - Quantity model'!O56</f>
        <v>0.25496834449835187</v>
      </c>
      <c r="P21" s="15">
        <f>($G$5/100)*'STEP 2 - Quantity model'!P56</f>
        <v>7.0070938055832643</v>
      </c>
      <c r="Q21" s="15">
        <f>($G$5/100)*'STEP 2 - Quantity model'!Q56</f>
        <v>0.88970491860863266</v>
      </c>
      <c r="R21" s="15">
        <f>($G$5/100)*'STEP 2 - Quantity model'!R56</f>
        <v>0.32872426811937716</v>
      </c>
      <c r="S21" s="20">
        <f>($G$5/100)*'STEP 2 - Quantity model'!S56</f>
        <v>2.8063790054347586</v>
      </c>
      <c r="T21" s="105">
        <f t="shared" si="1"/>
        <v>91.881347289534887</v>
      </c>
    </row>
    <row r="22" spans="2:20" x14ac:dyDescent="0.25">
      <c r="B22" s="9">
        <v>96</v>
      </c>
      <c r="C22" s="19">
        <f>($E$5/100)*'STEP 2 - Quantity model'!C57</f>
        <v>56.940851108865992</v>
      </c>
      <c r="D22" s="15">
        <f>($E$5/100)*'STEP 2 - Quantity model'!D57</f>
        <v>0.35186275717843779</v>
      </c>
      <c r="E22" s="15">
        <f>($E$5/100)*'STEP 2 - Quantity model'!E57</f>
        <v>0.40349768670361374</v>
      </c>
      <c r="F22" s="15">
        <f>($E$5/100)*'STEP 2 - Quantity model'!F57</f>
        <v>2.9999982599670263</v>
      </c>
      <c r="G22" s="15">
        <f>($E$5/100)*'STEP 2 - Quantity model'!G57</f>
        <v>41.780536883884807</v>
      </c>
      <c r="H22" s="15">
        <f>($E$5/100)*'STEP 2 - Quantity model'!H57</f>
        <v>1.114949894753833</v>
      </c>
      <c r="I22" s="20">
        <f>($E$5/100)*'STEP 2 - Quantity model'!I57</f>
        <v>43.401987281784344</v>
      </c>
      <c r="J22" s="102">
        <f t="shared" si="0"/>
        <v>146.99368387313808</v>
      </c>
      <c r="L22" s="9">
        <v>96</v>
      </c>
      <c r="M22" s="19">
        <f>($G$5/100)*'STEP 2 - Quantity model'!M57</f>
        <v>128.3553452935634</v>
      </c>
      <c r="N22" s="15">
        <f>($G$5/100)*'STEP 2 - Quantity model'!N57</f>
        <v>4.5479533950080313</v>
      </c>
      <c r="O22" s="15">
        <f>($G$5/100)*'STEP 2 - Quantity model'!O57</f>
        <v>0.38066397778604616</v>
      </c>
      <c r="P22" s="15">
        <f>($G$5/100)*'STEP 2 - Quantity model'!P57</f>
        <v>12.807074960068054</v>
      </c>
      <c r="Q22" s="15">
        <f>($G$5/100)*'STEP 2 - Quantity model'!Q57</f>
        <v>1.4922755199809494</v>
      </c>
      <c r="R22" s="15">
        <f>($G$5/100)*'STEP 2 - Quantity model'!R57</f>
        <v>0.56327933661762974</v>
      </c>
      <c r="S22" s="20">
        <f>($G$5/100)*'STEP 2 - Quantity model'!S57</f>
        <v>4.9964205943904147</v>
      </c>
      <c r="T22" s="105">
        <f t="shared" si="1"/>
        <v>153.14301307741454</v>
      </c>
    </row>
    <row r="23" spans="2:20" x14ac:dyDescent="0.25">
      <c r="B23" s="9">
        <v>97</v>
      </c>
      <c r="C23" s="19">
        <f>($E$5/100)*'STEP 2 - Quantity model'!C58</f>
        <v>6.1232973062533311</v>
      </c>
      <c r="D23" s="15">
        <f>($E$5/100)*'STEP 2 - Quantity model'!D58</f>
        <v>3.815519103923859E-2</v>
      </c>
      <c r="E23" s="15">
        <f>($E$5/100)*'STEP 2 - Quantity model'!E58</f>
        <v>4.3193444709963648E-2</v>
      </c>
      <c r="F23" s="15">
        <f>($E$5/100)*'STEP 2 - Quantity model'!F58</f>
        <v>0.30933437745639614</v>
      </c>
      <c r="G23" s="15">
        <f>($E$5/100)*'STEP 2 - Quantity model'!G58</f>
        <v>4.9623228011122427</v>
      </c>
      <c r="H23" s="15">
        <f>($E$5/100)*'STEP 2 - Quantity model'!H58</f>
        <v>0.12689466613680725</v>
      </c>
      <c r="I23" s="20">
        <f>($E$5/100)*'STEP 2 - Quantity model'!I58</f>
        <v>4.6519829125572096</v>
      </c>
      <c r="J23" s="102">
        <f t="shared" si="0"/>
        <v>16.255180699265189</v>
      </c>
      <c r="L23" s="9">
        <v>97</v>
      </c>
      <c r="M23" s="19">
        <f>($G$5/100)*'STEP 2 - Quantity model'!M58</f>
        <v>103.34035039121697</v>
      </c>
      <c r="N23" s="15">
        <f>($G$5/100)*'STEP 2 - Quantity model'!N58</f>
        <v>3.7107549735795113</v>
      </c>
      <c r="O23" s="15">
        <f>($G$5/100)*'STEP 2 - Quantity model'!O58</f>
        <v>0.30424425841114233</v>
      </c>
      <c r="P23" s="15">
        <f>($G$5/100)*'STEP 2 - Quantity model'!P58</f>
        <v>9.640491809405944</v>
      </c>
      <c r="Q23" s="15">
        <f>($G$5/100)*'STEP 2 - Quantity model'!Q58</f>
        <v>1.4084594584048635</v>
      </c>
      <c r="R23" s="15">
        <f>($G$5/100)*'STEP 2 - Quantity model'!R58</f>
        <v>0.49657218523997432</v>
      </c>
      <c r="S23" s="20">
        <f>($G$5/100)*'STEP 2 - Quantity model'!S58</f>
        <v>4.0014954343744495</v>
      </c>
      <c r="T23" s="105">
        <f t="shared" si="1"/>
        <v>122.90236851063285</v>
      </c>
    </row>
    <row r="24" spans="2:20" x14ac:dyDescent="0.25">
      <c r="B24" s="9">
        <v>98</v>
      </c>
      <c r="C24" s="19">
        <f>($E$5/100)*'STEP 2 - Quantity model'!C59</f>
        <v>72.754064246614334</v>
      </c>
      <c r="D24" s="15">
        <f>($E$5/100)*'STEP 2 - Quantity model'!D59</f>
        <v>0.45334435313096977</v>
      </c>
      <c r="E24" s="15">
        <f>($E$5/100)*'STEP 2 - Quantity model'!E59</f>
        <v>0.51321989297819448</v>
      </c>
      <c r="F24" s="15">
        <f>($E$5/100)*'STEP 2 - Quantity model'!F59</f>
        <v>3.6989866777300593</v>
      </c>
      <c r="G24" s="15">
        <f>($E$5/100)*'STEP 2 - Quantity model'!G59</f>
        <v>56.049247313475583</v>
      </c>
      <c r="H24" s="15">
        <f>($E$5/100)*'STEP 2 - Quantity model'!H59</f>
        <v>1.5671453653128562</v>
      </c>
      <c r="I24" s="20">
        <f>($E$5/100)*'STEP 2 - Quantity model'!I59</f>
        <v>55.54401043572841</v>
      </c>
      <c r="J24" s="102">
        <f t="shared" si="0"/>
        <v>190.58001828497041</v>
      </c>
      <c r="L24" s="9">
        <v>98</v>
      </c>
      <c r="M24" s="19">
        <f>($G$5/100)*'STEP 2 - Quantity model'!M59</f>
        <v>82.6651243020533</v>
      </c>
      <c r="N24" s="15">
        <f>($G$5/100)*'STEP 2 - Quantity model'!N59</f>
        <v>2.9683761672495774</v>
      </c>
      <c r="O24" s="15">
        <f>($G$5/100)*'STEP 2 - Quantity model'!O59</f>
        <v>0.24338664802972182</v>
      </c>
      <c r="P24" s="15">
        <f>($G$5/100)*'STEP 2 - Quantity model'!P59</f>
        <v>7.7911909858653088</v>
      </c>
      <c r="Q24" s="15">
        <f>($G$5/100)*'STEP 2 - Quantity model'!Q59</f>
        <v>1.039004240574299</v>
      </c>
      <c r="R24" s="15">
        <f>($G$5/100)*'STEP 2 - Quantity model'!R59</f>
        <v>0.42257634907574415</v>
      </c>
      <c r="S24" s="20">
        <f>($G$5/100)*'STEP 2 - Quantity model'!S59</f>
        <v>3.2261031952575694</v>
      </c>
      <c r="T24" s="105">
        <f t="shared" si="1"/>
        <v>98.355761888105519</v>
      </c>
    </row>
    <row r="25" spans="2:20" ht="15.75" thickBot="1" x14ac:dyDescent="0.3">
      <c r="B25" s="6">
        <v>99</v>
      </c>
      <c r="C25" s="21">
        <f>($E$5/100)*'STEP 2 - Quantity model'!C60</f>
        <v>7.8699765925004855E-2</v>
      </c>
      <c r="D25" s="22">
        <f>($E$5/100)*'STEP 2 - Quantity model'!D60</f>
        <v>4.8779179805171163E-4</v>
      </c>
      <c r="E25" s="22">
        <f>($E$5/100)*'STEP 2 - Quantity model'!E60</f>
        <v>5.5161741717489393E-4</v>
      </c>
      <c r="F25" s="22">
        <f>($E$5/100)*'STEP 2 - Quantity model'!F60</f>
        <v>4.0560766381817119E-3</v>
      </c>
      <c r="G25" s="22">
        <f>($E$5/100)*'STEP 2 - Quantity model'!G60</f>
        <v>5.8593514161301374E-2</v>
      </c>
      <c r="H25" s="22">
        <f>($E$5/100)*'STEP 2 - Quantity model'!H60</f>
        <v>1.5773004947141004E-3</v>
      </c>
      <c r="I25" s="23">
        <f>($E$5/100)*'STEP 2 - Quantity model'!I60</f>
        <v>6.2527384567783825E-2</v>
      </c>
      <c r="J25" s="102">
        <f t="shared" si="0"/>
        <v>0.2064934510022125</v>
      </c>
      <c r="L25" s="6">
        <v>99</v>
      </c>
      <c r="M25" s="21">
        <f>($G$5/100)*'STEP 2 - Quantity model'!M60</f>
        <v>99.901946121958503</v>
      </c>
      <c r="N25" s="22">
        <f>($G$5/100)*'STEP 2 - Quantity model'!N60</f>
        <v>3.5569251328670712</v>
      </c>
      <c r="O25" s="22">
        <f>($G$5/100)*'STEP 2 - Quantity model'!O60</f>
        <v>0.29113717700797881</v>
      </c>
      <c r="P25" s="22">
        <f>($G$5/100)*'STEP 2 - Quantity model'!P60</f>
        <v>9.6229227991558997</v>
      </c>
      <c r="Q25" s="22">
        <f>($G$5/100)*'STEP 2 - Quantity model'!Q60</f>
        <v>1.1888598836124509</v>
      </c>
      <c r="R25" s="22">
        <f>($G$5/100)*'STEP 2 - Quantity model'!R60</f>
        <v>0.45505005668260318</v>
      </c>
      <c r="S25" s="23">
        <f>($G$5/100)*'STEP 2 - Quantity model'!S60</f>
        <v>4.1556296601096214</v>
      </c>
      <c r="T25" s="105">
        <f t="shared" si="1"/>
        <v>119.17247083139414</v>
      </c>
    </row>
    <row r="26" spans="2:20" ht="15.75" thickBot="1" x14ac:dyDescent="0.3">
      <c r="B26" s="4" t="s">
        <v>15</v>
      </c>
      <c r="C26" s="98">
        <f>SUM(C19:C25)</f>
        <v>136.23299999999998</v>
      </c>
      <c r="D26" s="99">
        <f t="shared" ref="D26:I26" si="2">SUM(D19:D25)</f>
        <v>0.84599999999999986</v>
      </c>
      <c r="E26" s="99">
        <f t="shared" si="2"/>
        <v>0.96299999999999986</v>
      </c>
      <c r="F26" s="99">
        <f t="shared" si="2"/>
        <v>7.0289999999999999</v>
      </c>
      <c r="G26" s="99">
        <f t="shared" si="2"/>
        <v>103.09500000000001</v>
      </c>
      <c r="H26" s="99">
        <f t="shared" si="2"/>
        <v>2.8169999999999997</v>
      </c>
      <c r="I26" s="99">
        <f t="shared" si="2"/>
        <v>103.90500000000002</v>
      </c>
      <c r="J26" s="100">
        <f t="shared" si="0"/>
        <v>354.88800000000003</v>
      </c>
      <c r="L26" s="4" t="s">
        <v>15</v>
      </c>
      <c r="M26" s="98">
        <f>SUM(M19:M25)</f>
        <v>665.35300000000018</v>
      </c>
      <c r="N26" s="99">
        <f t="shared" ref="N26" si="3">SUM(N19:N25)</f>
        <v>24.304000000000006</v>
      </c>
      <c r="O26" s="99">
        <f t="shared" ref="O26" si="4">SUM(O19:O25)</f>
        <v>1.984</v>
      </c>
      <c r="P26" s="99">
        <f t="shared" ref="P26" si="5">SUM(P19:P25)</f>
        <v>61.999999999999993</v>
      </c>
      <c r="Q26" s="99">
        <f t="shared" ref="Q26" si="6">SUM(Q19:Q25)</f>
        <v>7.9359999999999991</v>
      </c>
      <c r="R26" s="99">
        <f t="shared" ref="R26" si="7">SUM(R19:R25)</f>
        <v>2.9760000000000009</v>
      </c>
      <c r="S26" s="99">
        <f t="shared" ref="S26" si="8">SUM(S19:S25)</f>
        <v>25.296000000000006</v>
      </c>
      <c r="T26" s="100">
        <f t="shared" si="1"/>
        <v>789.84900000000027</v>
      </c>
    </row>
    <row r="27" spans="2:20" ht="15.75" thickBot="1" x14ac:dyDescent="0.3"/>
    <row r="28" spans="2:20" ht="15.75" thickBot="1" x14ac:dyDescent="0.3">
      <c r="B28" s="174" t="s">
        <v>37</v>
      </c>
      <c r="C28" s="175"/>
      <c r="D28" s="175"/>
      <c r="E28" s="175"/>
      <c r="F28" s="175"/>
      <c r="G28" s="175"/>
      <c r="H28" s="175"/>
      <c r="I28" s="175"/>
      <c r="J28" s="176"/>
      <c r="L28" s="174" t="s">
        <v>195</v>
      </c>
      <c r="M28" s="175"/>
      <c r="N28" s="175"/>
      <c r="O28" s="175"/>
      <c r="P28" s="175"/>
      <c r="Q28" s="175"/>
      <c r="R28" s="175"/>
      <c r="S28" s="175"/>
      <c r="T28" s="176"/>
    </row>
    <row r="29" spans="2:20" ht="15.75" thickBot="1" x14ac:dyDescent="0.3">
      <c r="B29" s="3" t="s">
        <v>16</v>
      </c>
      <c r="C29" s="24">
        <v>93</v>
      </c>
      <c r="D29" s="24">
        <v>94</v>
      </c>
      <c r="E29" s="24">
        <v>95</v>
      </c>
      <c r="F29" s="24">
        <v>96</v>
      </c>
      <c r="G29" s="24">
        <v>97</v>
      </c>
      <c r="H29" s="24">
        <v>98</v>
      </c>
      <c r="I29" s="24">
        <v>99</v>
      </c>
      <c r="J29" s="97" t="s">
        <v>15</v>
      </c>
      <c r="L29" s="3" t="s">
        <v>16</v>
      </c>
      <c r="M29" s="24">
        <v>93</v>
      </c>
      <c r="N29" s="24">
        <v>94</v>
      </c>
      <c r="O29" s="24">
        <v>95</v>
      </c>
      <c r="P29" s="24">
        <v>96</v>
      </c>
      <c r="Q29" s="24">
        <v>97</v>
      </c>
      <c r="R29" s="24">
        <v>98</v>
      </c>
      <c r="S29" s="24">
        <v>99</v>
      </c>
      <c r="T29" s="97" t="s">
        <v>15</v>
      </c>
    </row>
    <row r="30" spans="2:20" x14ac:dyDescent="0.25">
      <c r="B30" s="9">
        <v>93</v>
      </c>
      <c r="C30" s="16">
        <f>($E$6/100)*'STEP 2 - Quantity model'!C54</f>
        <v>0</v>
      </c>
      <c r="D30" s="17">
        <f>($E$6/100)*'STEP 2 - Quantity model'!D54</f>
        <v>0</v>
      </c>
      <c r="E30" s="17">
        <f>($E$6/100)*'STEP 2 - Quantity model'!E54</f>
        <v>0</v>
      </c>
      <c r="F30" s="17">
        <f>($E$6/100)*'STEP 2 - Quantity model'!F54</f>
        <v>0</v>
      </c>
      <c r="G30" s="17">
        <f>($E$6/100)*'STEP 2 - Quantity model'!G54</f>
        <v>0</v>
      </c>
      <c r="H30" s="17">
        <f>($E$6/100)*'STEP 2 - Quantity model'!H54</f>
        <v>0</v>
      </c>
      <c r="I30" s="18">
        <f>($E$6/100)*'STEP 2 - Quantity model'!I54</f>
        <v>0</v>
      </c>
      <c r="J30" s="104">
        <f>SUM(C30:I30)</f>
        <v>0</v>
      </c>
      <c r="L30" s="9">
        <v>93</v>
      </c>
      <c r="M30" s="16">
        <f>($G$6/100)*'STEP 2 - Quantity model'!M54</f>
        <v>102.17384301012089</v>
      </c>
      <c r="N30" s="17">
        <f>($G$6/100)*'STEP 2 - Quantity model'!N54</f>
        <v>3.4198872193995462</v>
      </c>
      <c r="O30" s="17">
        <f>($G$6/100)*'STEP 2 - Quantity model'!O54</f>
        <v>0.2825070441721278</v>
      </c>
      <c r="P30" s="17">
        <f>($G$6/100)*'STEP 2 - Quantity model'!P54</f>
        <v>8.6902753978428144</v>
      </c>
      <c r="Q30" s="17">
        <f>($G$6/100)*'STEP 2 - Quantity model'!Q54</f>
        <v>1.0875969766321647</v>
      </c>
      <c r="R30" s="17">
        <f>($G$6/100)*'STEP 2 - Quantity model'!R54</f>
        <v>0.40264249610487973</v>
      </c>
      <c r="S30" s="18">
        <f>($G$6/100)*'STEP 2 - Quantity model'!S54</f>
        <v>3.5020357819231909</v>
      </c>
      <c r="T30" s="104">
        <f>SUM(M30:S30)</f>
        <v>119.55878792619561</v>
      </c>
    </row>
    <row r="31" spans="2:20" x14ac:dyDescent="0.25">
      <c r="B31" s="9">
        <v>94</v>
      </c>
      <c r="C31" s="19">
        <f>($E$6/100)*'STEP 2 - Quantity model'!C55</f>
        <v>0</v>
      </c>
      <c r="D31" s="15">
        <f>($E$6/100)*'STEP 2 - Quantity model'!D55</f>
        <v>0</v>
      </c>
      <c r="E31" s="15">
        <f>($E$6/100)*'STEP 2 - Quantity model'!E55</f>
        <v>0</v>
      </c>
      <c r="F31" s="15">
        <f>($E$6/100)*'STEP 2 - Quantity model'!F55</f>
        <v>0</v>
      </c>
      <c r="G31" s="15">
        <f>($E$6/100)*'STEP 2 - Quantity model'!G55</f>
        <v>0</v>
      </c>
      <c r="H31" s="15">
        <f>($E$6/100)*'STEP 2 - Quantity model'!H55</f>
        <v>0</v>
      </c>
      <c r="I31" s="20">
        <f>($E$6/100)*'STEP 2 - Quantity model'!I55</f>
        <v>0</v>
      </c>
      <c r="J31" s="105">
        <f t="shared" ref="J31:J37" si="9">SUM(C31:I31)</f>
        <v>0</v>
      </c>
      <c r="L31" s="9">
        <v>94</v>
      </c>
      <c r="M31" s="19">
        <f>($G$6/100)*'STEP 2 - Quantity model'!M55</f>
        <v>155.13669739819645</v>
      </c>
      <c r="N31" s="15">
        <f>($G$6/100)*'STEP 2 - Quantity model'!N55</f>
        <v>6.3897134903414452</v>
      </c>
      <c r="O31" s="15">
        <f>($G$6/100)*'STEP 2 - Quantity model'!O55</f>
        <v>0.47367299893338571</v>
      </c>
      <c r="P31" s="15">
        <f>($G$6/100)*'STEP 2 - Quantity model'!P55</f>
        <v>13.762511035589124</v>
      </c>
      <c r="Q31" s="15">
        <f>($G$6/100)*'STEP 2 - Quantity model'!Q55</f>
        <v>1.7580164112925141</v>
      </c>
      <c r="R31" s="15">
        <f>($G$6/100)*'STEP 2 - Quantity model'!R55</f>
        <v>0.65060585861044051</v>
      </c>
      <c r="S31" s="20">
        <f>($G$6/100)*'STEP 2 - Quantity model'!S55</f>
        <v>5.5643744464615459</v>
      </c>
      <c r="T31" s="105">
        <f t="shared" ref="T31:T37" si="10">SUM(M31:S31)</f>
        <v>183.73559163942491</v>
      </c>
    </row>
    <row r="32" spans="2:20" x14ac:dyDescent="0.25">
      <c r="B32" s="9">
        <v>95</v>
      </c>
      <c r="C32" s="19">
        <f>($E$6/100)*'STEP 2 - Quantity model'!C56</f>
        <v>1.3667561275214062</v>
      </c>
      <c r="D32" s="15">
        <f>($E$6/100)*'STEP 2 - Quantity model'!D56</f>
        <v>8.7429545367614572E-3</v>
      </c>
      <c r="E32" s="15">
        <f>($E$6/100)*'STEP 2 - Quantity model'!E56</f>
        <v>1.0318589976949072E-2</v>
      </c>
      <c r="F32" s="15">
        <f>($E$6/100)*'STEP 2 - Quantity model'!F56</f>
        <v>6.7606740047235422E-2</v>
      </c>
      <c r="G32" s="15">
        <f>($E$6/100)*'STEP 2 - Quantity model'!G56</f>
        <v>0.99348458195536871</v>
      </c>
      <c r="H32" s="15">
        <f>($E$6/100)*'STEP 2 - Quantity model'!H56</f>
        <v>2.6159944760608487E-2</v>
      </c>
      <c r="I32" s="20">
        <f>($E$6/100)*'STEP 2 - Quantity model'!I56</f>
        <v>0.9942674071398464</v>
      </c>
      <c r="J32" s="105">
        <f t="shared" si="9"/>
        <v>3.4673363459381759</v>
      </c>
      <c r="L32" s="9">
        <v>95</v>
      </c>
      <c r="M32" s="19">
        <f>($G$6/100)*'STEP 2 - Quantity model'!M56</f>
        <v>115.27496794637827</v>
      </c>
      <c r="N32" s="15">
        <f>($G$6/100)*'STEP 2 - Quantity model'!N56</f>
        <v>4.316836556052797</v>
      </c>
      <c r="O32" s="15">
        <f>($G$6/100)*'STEP 2 - Quantity model'!O56</f>
        <v>0.3783401240943286</v>
      </c>
      <c r="P32" s="15">
        <f>($G$6/100)*'STEP 2 - Quantity model'!P56</f>
        <v>10.397623066349361</v>
      </c>
      <c r="Q32" s="15">
        <f>($G$6/100)*'STEP 2 - Quantity model'!Q56</f>
        <v>1.3202072985805517</v>
      </c>
      <c r="R32" s="15">
        <f>($G$6/100)*'STEP 2 - Quantity model'!R56</f>
        <v>0.48778439785455968</v>
      </c>
      <c r="S32" s="20">
        <f>($G$6/100)*'STEP 2 - Quantity model'!S56</f>
        <v>4.164304330645126</v>
      </c>
      <c r="T32" s="105">
        <f t="shared" si="10"/>
        <v>136.340063719955</v>
      </c>
    </row>
    <row r="33" spans="2:20" x14ac:dyDescent="0.25">
      <c r="B33" s="9">
        <v>96</v>
      </c>
      <c r="C33" s="19">
        <f>($E$6/100)*'STEP 2 - Quantity model'!C57</f>
        <v>231.55946117605504</v>
      </c>
      <c r="D33" s="15">
        <f>($E$6/100)*'STEP 2 - Quantity model'!D57</f>
        <v>1.4309085458589803</v>
      </c>
      <c r="E33" s="15">
        <f>($E$6/100)*'STEP 2 - Quantity model'!E57</f>
        <v>1.6408905925946959</v>
      </c>
      <c r="F33" s="15">
        <f>($E$6/100)*'STEP 2 - Quantity model'!F57</f>
        <v>12.199992923865906</v>
      </c>
      <c r="G33" s="15">
        <f>($E$6/100)*'STEP 2 - Quantity model'!G57</f>
        <v>169.90751666113155</v>
      </c>
      <c r="H33" s="15">
        <f>($E$6/100)*'STEP 2 - Quantity model'!H57</f>
        <v>4.5341295719989203</v>
      </c>
      <c r="I33" s="20">
        <f>($E$6/100)*'STEP 2 - Quantity model'!I57</f>
        <v>176.50141494592299</v>
      </c>
      <c r="J33" s="105">
        <f t="shared" si="9"/>
        <v>597.77431441742806</v>
      </c>
      <c r="L33" s="9">
        <v>96</v>
      </c>
      <c r="M33" s="19">
        <f>($G$6/100)*'STEP 2 - Quantity model'!M57</f>
        <v>190.4627704356102</v>
      </c>
      <c r="N33" s="15">
        <f>($G$6/100)*'STEP 2 - Quantity model'!N57</f>
        <v>6.7485760054957886</v>
      </c>
      <c r="O33" s="15">
        <f>($G$6/100)*'STEP 2 - Quantity model'!O57</f>
        <v>0.56485622510187494</v>
      </c>
      <c r="P33" s="15">
        <f>($G$6/100)*'STEP 2 - Quantity model'!P57</f>
        <v>19.004046714939694</v>
      </c>
      <c r="Q33" s="15">
        <f>($G$6/100)*'STEP 2 - Quantity model'!Q57</f>
        <v>2.2143443199717314</v>
      </c>
      <c r="R33" s="15">
        <f>($G$6/100)*'STEP 2 - Quantity model'!R57</f>
        <v>0.83583385433583779</v>
      </c>
      <c r="S33" s="20">
        <f>($G$6/100)*'STEP 2 - Quantity model'!S57</f>
        <v>7.4140434626438418</v>
      </c>
      <c r="T33" s="105">
        <f t="shared" si="10"/>
        <v>227.24447101809895</v>
      </c>
    </row>
    <row r="34" spans="2:20" x14ac:dyDescent="0.25">
      <c r="B34" s="9">
        <v>97</v>
      </c>
      <c r="C34" s="19">
        <f>($E$6/100)*'STEP 2 - Quantity model'!C58</f>
        <v>24.901409045430213</v>
      </c>
      <c r="D34" s="15">
        <f>($E$6/100)*'STEP 2 - Quantity model'!D58</f>
        <v>0.15516444355957026</v>
      </c>
      <c r="E34" s="15">
        <f>($E$6/100)*'STEP 2 - Quantity model'!E58</f>
        <v>0.17565334182051884</v>
      </c>
      <c r="F34" s="15">
        <f>($E$6/100)*'STEP 2 - Quantity model'!F58</f>
        <v>1.257959801656011</v>
      </c>
      <c r="G34" s="15">
        <f>($E$6/100)*'STEP 2 - Quantity model'!G58</f>
        <v>20.180112724523124</v>
      </c>
      <c r="H34" s="15">
        <f>($E$6/100)*'STEP 2 - Quantity model'!H58</f>
        <v>0.5160383089563495</v>
      </c>
      <c r="I34" s="20">
        <f>($E$6/100)*'STEP 2 - Quantity model'!I58</f>
        <v>18.918063844399317</v>
      </c>
      <c r="J34" s="105">
        <f t="shared" si="9"/>
        <v>66.104401510345099</v>
      </c>
      <c r="L34" s="9">
        <v>97</v>
      </c>
      <c r="M34" s="19">
        <f>($G$6/100)*'STEP 2 - Quantity model'!M58</f>
        <v>153.34374574180583</v>
      </c>
      <c r="N34" s="15">
        <f>($G$6/100)*'STEP 2 - Quantity model'!N58</f>
        <v>5.5062815736986304</v>
      </c>
      <c r="O34" s="15">
        <f>($G$6/100)*'STEP 2 - Quantity model'!O58</f>
        <v>0.45145922215846929</v>
      </c>
      <c r="P34" s="15">
        <f>($G$6/100)*'STEP 2 - Quantity model'!P58</f>
        <v>14.305245910731401</v>
      </c>
      <c r="Q34" s="15">
        <f>($G$6/100)*'STEP 2 - Quantity model'!Q58</f>
        <v>2.0899720995685072</v>
      </c>
      <c r="R34" s="15">
        <f>($G$6/100)*'STEP 2 - Quantity model'!R58</f>
        <v>0.73684904906576831</v>
      </c>
      <c r="S34" s="20">
        <f>($G$6/100)*'STEP 2 - Quantity model'!S58</f>
        <v>5.9377029026201518</v>
      </c>
      <c r="T34" s="105">
        <f t="shared" si="10"/>
        <v>182.37125649964875</v>
      </c>
    </row>
    <row r="35" spans="2:20" x14ac:dyDescent="0.25">
      <c r="B35" s="9">
        <v>98</v>
      </c>
      <c r="C35" s="19">
        <f>($E$6/100)*'STEP 2 - Quantity model'!C59</f>
        <v>295.86652793623165</v>
      </c>
      <c r="D35" s="15">
        <f>($E$6/100)*'STEP 2 - Quantity model'!D59</f>
        <v>1.8436003693992771</v>
      </c>
      <c r="E35" s="15">
        <f>($E$6/100)*'STEP 2 - Quantity model'!E59</f>
        <v>2.0870942314446577</v>
      </c>
      <c r="F35" s="15">
        <f>($E$6/100)*'STEP 2 - Quantity model'!F59</f>
        <v>15.042545822768908</v>
      </c>
      <c r="G35" s="15">
        <f>($E$6/100)*'STEP 2 - Quantity model'!G59</f>
        <v>227.93360574146737</v>
      </c>
      <c r="H35" s="15">
        <f>($E$6/100)*'STEP 2 - Quantity model'!H59</f>
        <v>6.3730578189389488</v>
      </c>
      <c r="I35" s="20">
        <f>($E$6/100)*'STEP 2 - Quantity model'!I59</f>
        <v>225.87897577196219</v>
      </c>
      <c r="J35" s="105">
        <f t="shared" si="9"/>
        <v>775.02540769221309</v>
      </c>
      <c r="L35" s="9">
        <v>98</v>
      </c>
      <c r="M35" s="19">
        <f>($G$6/100)*'STEP 2 - Quantity model'!M59</f>
        <v>122.66437799659522</v>
      </c>
      <c r="N35" s="15">
        <f>($G$6/100)*'STEP 2 - Quantity model'!N59</f>
        <v>4.4046872159187282</v>
      </c>
      <c r="O35" s="15">
        <f>($G$6/100)*'STEP 2 - Quantity model'!O59</f>
        <v>0.36115438094732916</v>
      </c>
      <c r="P35" s="15">
        <f>($G$6/100)*'STEP 2 - Quantity model'!P59</f>
        <v>11.561122108058202</v>
      </c>
      <c r="Q35" s="15">
        <f>($G$6/100)*'STEP 2 - Quantity model'!Q59</f>
        <v>1.54174822794896</v>
      </c>
      <c r="R35" s="15">
        <f>($G$6/100)*'STEP 2 - Quantity model'!R59</f>
        <v>0.62704877604787845</v>
      </c>
      <c r="S35" s="20">
        <f>($G$6/100)*'STEP 2 - Quantity model'!S59</f>
        <v>4.7871208703821999</v>
      </c>
      <c r="T35" s="105">
        <f t="shared" si="10"/>
        <v>145.94725957589853</v>
      </c>
    </row>
    <row r="36" spans="2:20" ht="15.75" thickBot="1" x14ac:dyDescent="0.3">
      <c r="B36" s="6">
        <v>99</v>
      </c>
      <c r="C36" s="21">
        <f>($E$6/100)*'STEP 2 - Quantity model'!C60</f>
        <v>0.32004571476168642</v>
      </c>
      <c r="D36" s="22">
        <f>($E$6/100)*'STEP 2 - Quantity model'!D60</f>
        <v>1.9836866454102939E-3</v>
      </c>
      <c r="E36" s="22">
        <f>($E$6/100)*'STEP 2 - Quantity model'!E60</f>
        <v>2.2432441631779019E-3</v>
      </c>
      <c r="F36" s="22">
        <f>($E$6/100)*'STEP 2 - Quantity model'!F60</f>
        <v>1.6494711661938961E-2</v>
      </c>
      <c r="G36" s="22">
        <f>($E$6/100)*'STEP 2 - Quantity model'!G60</f>
        <v>0.23828029092262559</v>
      </c>
      <c r="H36" s="22">
        <f>($E$6/100)*'STEP 2 - Quantity model'!H60</f>
        <v>6.4143553451706751E-3</v>
      </c>
      <c r="I36" s="23">
        <f>($E$6/100)*'STEP 2 - Quantity model'!I60</f>
        <v>0.25427803057565418</v>
      </c>
      <c r="J36" s="105">
        <f t="shared" si="9"/>
        <v>0.839740034075664</v>
      </c>
      <c r="L36" s="6">
        <v>99</v>
      </c>
      <c r="M36" s="21">
        <f>($G$6/100)*'STEP 2 - Quantity model'!M60</f>
        <v>148.24159747129326</v>
      </c>
      <c r="N36" s="22">
        <f>($G$6/100)*'STEP 2 - Quantity model'!N60</f>
        <v>5.2780179390930737</v>
      </c>
      <c r="O36" s="22">
        <f>($G$6/100)*'STEP 2 - Quantity model'!O60</f>
        <v>0.43201000459248473</v>
      </c>
      <c r="P36" s="22">
        <f>($G$6/100)*'STEP 2 - Quantity model'!P60</f>
        <v>14.2791757664894</v>
      </c>
      <c r="Q36" s="22">
        <f>($G$6/100)*'STEP 2 - Quantity model'!Q60</f>
        <v>1.7641146660055724</v>
      </c>
      <c r="R36" s="22">
        <f>($G$6/100)*'STEP 2 - Quantity model'!R60</f>
        <v>0.675235567980637</v>
      </c>
      <c r="S36" s="23">
        <f>($G$6/100)*'STEP 2 - Quantity model'!S60</f>
        <v>6.1664182053239545</v>
      </c>
      <c r="T36" s="105">
        <f t="shared" si="10"/>
        <v>176.83656962077842</v>
      </c>
    </row>
    <row r="37" spans="2:20" ht="15.75" thickBot="1" x14ac:dyDescent="0.3">
      <c r="B37" s="4" t="s">
        <v>15</v>
      </c>
      <c r="C37" s="98">
        <f>SUM(C30:C36)</f>
        <v>554.01419999999996</v>
      </c>
      <c r="D37" s="99">
        <f t="shared" ref="D37" si="11">SUM(D30:D36)</f>
        <v>3.4403999999999995</v>
      </c>
      <c r="E37" s="99">
        <f t="shared" ref="E37" si="12">SUM(E30:E36)</f>
        <v>3.9161999999999995</v>
      </c>
      <c r="F37" s="99">
        <f t="shared" ref="F37" si="13">SUM(F30:F36)</f>
        <v>28.584599999999998</v>
      </c>
      <c r="G37" s="99">
        <f t="shared" ref="G37" si="14">SUM(G30:G36)</f>
        <v>419.25300000000004</v>
      </c>
      <c r="H37" s="99">
        <f t="shared" ref="H37" si="15">SUM(H30:H36)</f>
        <v>11.455799999999998</v>
      </c>
      <c r="I37" s="99">
        <f t="shared" ref="I37" si="16">SUM(I30:I36)</f>
        <v>422.54700000000003</v>
      </c>
      <c r="J37" s="100">
        <f t="shared" si="9"/>
        <v>1443.2112</v>
      </c>
      <c r="L37" s="4" t="s">
        <v>15</v>
      </c>
      <c r="M37" s="98">
        <f>SUM(M30:M36)</f>
        <v>987.29800000000023</v>
      </c>
      <c r="N37" s="99">
        <f t="shared" ref="N37" si="17">SUM(N30:N36)</f>
        <v>36.064000000000007</v>
      </c>
      <c r="O37" s="99">
        <f t="shared" ref="O37" si="18">SUM(O30:O36)</f>
        <v>2.9440000000000004</v>
      </c>
      <c r="P37" s="99">
        <f t="shared" ref="P37" si="19">SUM(P30:P36)</f>
        <v>92</v>
      </c>
      <c r="Q37" s="99">
        <f t="shared" ref="Q37" si="20">SUM(Q30:Q36)</f>
        <v>11.776</v>
      </c>
      <c r="R37" s="99">
        <f t="shared" ref="R37" si="21">SUM(R30:R36)</f>
        <v>4.4160000000000021</v>
      </c>
      <c r="S37" s="99">
        <f t="shared" ref="S37" si="22">SUM(S30:S36)</f>
        <v>37.536000000000016</v>
      </c>
      <c r="T37" s="100">
        <f t="shared" si="10"/>
        <v>1172.0340000000003</v>
      </c>
    </row>
    <row r="38" spans="2:20" ht="15.75" thickBot="1" x14ac:dyDescent="0.3"/>
    <row r="39" spans="2:20" ht="15.75" thickBot="1" x14ac:dyDescent="0.3">
      <c r="B39" s="174" t="s">
        <v>39</v>
      </c>
      <c r="C39" s="175"/>
      <c r="D39" s="175"/>
      <c r="E39" s="175"/>
      <c r="F39" s="175"/>
      <c r="G39" s="175"/>
      <c r="H39" s="175"/>
      <c r="I39" s="175"/>
      <c r="J39" s="176"/>
      <c r="L39" s="174" t="s">
        <v>196</v>
      </c>
      <c r="M39" s="175"/>
      <c r="N39" s="175"/>
      <c r="O39" s="175"/>
      <c r="P39" s="175"/>
      <c r="Q39" s="175"/>
      <c r="R39" s="175"/>
      <c r="S39" s="175"/>
      <c r="T39" s="176"/>
    </row>
    <row r="40" spans="2:20" ht="15.75" thickBot="1" x14ac:dyDescent="0.3">
      <c r="B40" s="3" t="s">
        <v>16</v>
      </c>
      <c r="C40" s="24">
        <v>93</v>
      </c>
      <c r="D40" s="24">
        <v>94</v>
      </c>
      <c r="E40" s="24">
        <v>95</v>
      </c>
      <c r="F40" s="24">
        <v>96</v>
      </c>
      <c r="G40" s="24">
        <v>97</v>
      </c>
      <c r="H40" s="24">
        <v>98</v>
      </c>
      <c r="I40" s="24">
        <v>99</v>
      </c>
      <c r="J40" s="97" t="s">
        <v>15</v>
      </c>
      <c r="L40" s="3" t="s">
        <v>16</v>
      </c>
      <c r="M40" s="24">
        <v>93</v>
      </c>
      <c r="N40" s="24">
        <v>94</v>
      </c>
      <c r="O40" s="24">
        <v>95</v>
      </c>
      <c r="P40" s="24">
        <v>96</v>
      </c>
      <c r="Q40" s="24">
        <v>97</v>
      </c>
      <c r="R40" s="24">
        <v>98</v>
      </c>
      <c r="S40" s="24">
        <v>99</v>
      </c>
      <c r="T40" s="97" t="s">
        <v>15</v>
      </c>
    </row>
    <row r="41" spans="2:20" x14ac:dyDescent="0.25">
      <c r="B41" s="9">
        <v>93</v>
      </c>
      <c r="C41" s="16">
        <f>($E$7/100)*'STEP 2 - Quantity model'!C54</f>
        <v>0</v>
      </c>
      <c r="D41" s="17">
        <f>($E$7/100)*'STEP 2 - Quantity model'!D54</f>
        <v>0</v>
      </c>
      <c r="E41" s="17">
        <f>($E$7/100)*'STEP 2 - Quantity model'!E54</f>
        <v>0</v>
      </c>
      <c r="F41" s="17">
        <f>($E$7/100)*'STEP 2 - Quantity model'!F54</f>
        <v>0</v>
      </c>
      <c r="G41" s="17">
        <f>($E$7/100)*'STEP 2 - Quantity model'!G54</f>
        <v>0</v>
      </c>
      <c r="H41" s="17">
        <f>($E$7/100)*'STEP 2 - Quantity model'!H54</f>
        <v>0</v>
      </c>
      <c r="I41" s="18">
        <f>($E$7/100)*'STEP 2 - Quantity model'!I54</f>
        <v>0</v>
      </c>
      <c r="J41" s="104">
        <f>SUM(C41:I41)</f>
        <v>0</v>
      </c>
      <c r="L41" s="9">
        <v>93</v>
      </c>
      <c r="M41" s="16">
        <f>($G$7/100)*'STEP 2 - Quantity model'!M54</f>
        <v>51.086921505060445</v>
      </c>
      <c r="N41" s="17">
        <f>($G$7/100)*'STEP 2 - Quantity model'!N54</f>
        <v>1.7099436096997731</v>
      </c>
      <c r="O41" s="17">
        <f>($G$7/100)*'STEP 2 - Quantity model'!O54</f>
        <v>0.1412535220860639</v>
      </c>
      <c r="P41" s="17">
        <f>($G$7/100)*'STEP 2 - Quantity model'!P54</f>
        <v>4.3451376989214072</v>
      </c>
      <c r="Q41" s="17">
        <f>($G$7/100)*'STEP 2 - Quantity model'!Q54</f>
        <v>0.54379848831608235</v>
      </c>
      <c r="R41" s="17">
        <f>($G$7/100)*'STEP 2 - Quantity model'!R54</f>
        <v>0.20132124805243987</v>
      </c>
      <c r="S41" s="18">
        <f>($G$7/100)*'STEP 2 - Quantity model'!S54</f>
        <v>1.7510178909615954</v>
      </c>
      <c r="T41" s="104">
        <f>SUM(M41:S41)</f>
        <v>59.779393963097803</v>
      </c>
    </row>
    <row r="42" spans="2:20" x14ac:dyDescent="0.25">
      <c r="B42" s="9">
        <v>94</v>
      </c>
      <c r="C42" s="19">
        <f>($E$7/100)*'STEP 2 - Quantity model'!C55</f>
        <v>0</v>
      </c>
      <c r="D42" s="15">
        <f>($E$7/100)*'STEP 2 - Quantity model'!D55</f>
        <v>0</v>
      </c>
      <c r="E42" s="15">
        <f>($E$7/100)*'STEP 2 - Quantity model'!E55</f>
        <v>0</v>
      </c>
      <c r="F42" s="15">
        <f>($E$7/100)*'STEP 2 - Quantity model'!F55</f>
        <v>0</v>
      </c>
      <c r="G42" s="15">
        <f>($E$7/100)*'STEP 2 - Quantity model'!G55</f>
        <v>0</v>
      </c>
      <c r="H42" s="15">
        <f>($E$7/100)*'STEP 2 - Quantity model'!H55</f>
        <v>0</v>
      </c>
      <c r="I42" s="20">
        <f>($E$7/100)*'STEP 2 - Quantity model'!I55</f>
        <v>0</v>
      </c>
      <c r="J42" s="105">
        <f t="shared" ref="J42:J48" si="23">SUM(C42:I42)</f>
        <v>0</v>
      </c>
      <c r="L42" s="9">
        <v>94</v>
      </c>
      <c r="M42" s="19">
        <f>($G$7/100)*'STEP 2 - Quantity model'!M55</f>
        <v>77.568348699098223</v>
      </c>
      <c r="N42" s="15">
        <f>($G$7/100)*'STEP 2 - Quantity model'!N55</f>
        <v>3.1948567451707226</v>
      </c>
      <c r="O42" s="15">
        <f>($G$7/100)*'STEP 2 - Quantity model'!O55</f>
        <v>0.23683649946669286</v>
      </c>
      <c r="P42" s="15">
        <f>($G$7/100)*'STEP 2 - Quantity model'!P55</f>
        <v>6.8812555177945622</v>
      </c>
      <c r="Q42" s="15">
        <f>($G$7/100)*'STEP 2 - Quantity model'!Q55</f>
        <v>0.87900820564625703</v>
      </c>
      <c r="R42" s="15">
        <f>($G$7/100)*'STEP 2 - Quantity model'!R55</f>
        <v>0.32530292930522026</v>
      </c>
      <c r="S42" s="20">
        <f>($G$7/100)*'STEP 2 - Quantity model'!S55</f>
        <v>2.7821872232307729</v>
      </c>
      <c r="T42" s="105">
        <f t="shared" ref="T42:T48" si="24">SUM(M42:S42)</f>
        <v>91.867795819712455</v>
      </c>
    </row>
    <row r="43" spans="2:20" x14ac:dyDescent="0.25">
      <c r="B43" s="9">
        <v>95</v>
      </c>
      <c r="C43" s="19">
        <f>($E$7/100)*'STEP 2 - Quantity model'!C56</f>
        <v>0.53774011574612701</v>
      </c>
      <c r="D43" s="15">
        <f>($E$7/100)*'STEP 2 - Quantity model'!D56</f>
        <v>3.4398509652831966E-3</v>
      </c>
      <c r="E43" s="15">
        <f>($E$7/100)*'STEP 2 - Quantity model'!E56</f>
        <v>4.0597731056848801E-3</v>
      </c>
      <c r="F43" s="15">
        <f>($E$7/100)*'STEP 2 - Quantity model'!F56</f>
        <v>2.6599373133338523E-2</v>
      </c>
      <c r="G43" s="15">
        <f>($E$7/100)*'STEP 2 - Quantity model'!G56</f>
        <v>0.39087917978571879</v>
      </c>
      <c r="H43" s="15">
        <f>($E$7/100)*'STEP 2 - Quantity model'!H56</f>
        <v>1.0292437282862355E-2</v>
      </c>
      <c r="I43" s="20">
        <f>($E$7/100)*'STEP 2 - Quantity model'!I56</f>
        <v>0.39118717657961166</v>
      </c>
      <c r="J43" s="105">
        <f t="shared" si="23"/>
        <v>1.3641979065986263</v>
      </c>
      <c r="L43" s="9">
        <v>95</v>
      </c>
      <c r="M43" s="19">
        <f>($G$7/100)*'STEP 2 - Quantity model'!M56</f>
        <v>57.637483973189134</v>
      </c>
      <c r="N43" s="15">
        <f>($G$7/100)*'STEP 2 - Quantity model'!N56</f>
        <v>2.1584182780263985</v>
      </c>
      <c r="O43" s="15">
        <f>($G$7/100)*'STEP 2 - Quantity model'!O56</f>
        <v>0.1891700620471643</v>
      </c>
      <c r="P43" s="15">
        <f>($G$7/100)*'STEP 2 - Quantity model'!P56</f>
        <v>5.1988115331746805</v>
      </c>
      <c r="Q43" s="15">
        <f>($G$7/100)*'STEP 2 - Quantity model'!Q56</f>
        <v>0.66010364929027587</v>
      </c>
      <c r="R43" s="15">
        <f>($G$7/100)*'STEP 2 - Quantity model'!R56</f>
        <v>0.24389219892727984</v>
      </c>
      <c r="S43" s="20">
        <f>($G$7/100)*'STEP 2 - Quantity model'!S56</f>
        <v>2.082152165322563</v>
      </c>
      <c r="T43" s="105">
        <f t="shared" si="24"/>
        <v>68.170031859977499</v>
      </c>
    </row>
    <row r="44" spans="2:20" x14ac:dyDescent="0.25">
      <c r="B44" s="9">
        <v>96</v>
      </c>
      <c r="C44" s="19">
        <f>($E$7/100)*'STEP 2 - Quantity model'!C57</f>
        <v>91.105361774185582</v>
      </c>
      <c r="D44" s="15">
        <f>($E$7/100)*'STEP 2 - Quantity model'!D57</f>
        <v>0.56298041148550038</v>
      </c>
      <c r="E44" s="15">
        <f>($E$7/100)*'STEP 2 - Quantity model'!E57</f>
        <v>0.64559629872578195</v>
      </c>
      <c r="F44" s="15">
        <f>($E$7/100)*'STEP 2 - Quantity model'!F57</f>
        <v>4.7999972159472417</v>
      </c>
      <c r="G44" s="15">
        <f>($E$7/100)*'STEP 2 - Quantity model'!G57</f>
        <v>66.848859014215691</v>
      </c>
      <c r="H44" s="15">
        <f>($E$7/100)*'STEP 2 - Quantity model'!H57</f>
        <v>1.7839198316061327</v>
      </c>
      <c r="I44" s="20">
        <f>($E$7/100)*'STEP 2 - Quantity model'!I57</f>
        <v>69.443179650854944</v>
      </c>
      <c r="J44" s="105">
        <f t="shared" si="23"/>
        <v>235.18989419702086</v>
      </c>
      <c r="L44" s="9">
        <v>96</v>
      </c>
      <c r="M44" s="19">
        <f>($G$7/100)*'STEP 2 - Quantity model'!M57</f>
        <v>95.231385217805098</v>
      </c>
      <c r="N44" s="15">
        <f>($G$7/100)*'STEP 2 - Quantity model'!N57</f>
        <v>3.3742880027478943</v>
      </c>
      <c r="O44" s="15">
        <f>($G$7/100)*'STEP 2 - Quantity model'!O57</f>
        <v>0.28242811255093747</v>
      </c>
      <c r="P44" s="15">
        <f>($G$7/100)*'STEP 2 - Quantity model'!P57</f>
        <v>9.5020233574698469</v>
      </c>
      <c r="Q44" s="15">
        <f>($G$7/100)*'STEP 2 - Quantity model'!Q57</f>
        <v>1.1071721599858657</v>
      </c>
      <c r="R44" s="15">
        <f>($G$7/100)*'STEP 2 - Quantity model'!R57</f>
        <v>0.41791692716791889</v>
      </c>
      <c r="S44" s="20">
        <f>($G$7/100)*'STEP 2 - Quantity model'!S57</f>
        <v>3.7070217313219209</v>
      </c>
      <c r="T44" s="105">
        <f t="shared" si="24"/>
        <v>113.62223550904947</v>
      </c>
    </row>
    <row r="45" spans="2:20" x14ac:dyDescent="0.25">
      <c r="B45" s="9">
        <v>97</v>
      </c>
      <c r="C45" s="19">
        <f>($E$7/100)*'STEP 2 - Quantity model'!C58</f>
        <v>9.7972756900053302</v>
      </c>
      <c r="D45" s="15">
        <f>($E$7/100)*'STEP 2 - Quantity model'!D58</f>
        <v>6.1048305662781743E-2</v>
      </c>
      <c r="E45" s="15">
        <f>($E$7/100)*'STEP 2 - Quantity model'!E58</f>
        <v>6.9109511535941831E-2</v>
      </c>
      <c r="F45" s="15">
        <f>($E$7/100)*'STEP 2 - Quantity model'!F58</f>
        <v>0.49493500393023382</v>
      </c>
      <c r="G45" s="15">
        <f>($E$7/100)*'STEP 2 - Quantity model'!G58</f>
        <v>7.9397164817795884</v>
      </c>
      <c r="H45" s="15">
        <f>($E$7/100)*'STEP 2 - Quantity model'!H58</f>
        <v>0.20303146581889159</v>
      </c>
      <c r="I45" s="20">
        <f>($E$7/100)*'STEP 2 - Quantity model'!I58</f>
        <v>7.4431726600915349</v>
      </c>
      <c r="J45" s="105">
        <f t="shared" si="23"/>
        <v>26.008289118824301</v>
      </c>
      <c r="L45" s="9">
        <v>97</v>
      </c>
      <c r="M45" s="19">
        <f>($G$7/100)*'STEP 2 - Quantity model'!M58</f>
        <v>76.671872870902916</v>
      </c>
      <c r="N45" s="15">
        <f>($G$7/100)*'STEP 2 - Quantity model'!N58</f>
        <v>2.7531407868493152</v>
      </c>
      <c r="O45" s="15">
        <f>($G$7/100)*'STEP 2 - Quantity model'!O58</f>
        <v>0.22572961107923464</v>
      </c>
      <c r="P45" s="15">
        <f>($G$7/100)*'STEP 2 - Quantity model'!P58</f>
        <v>7.1526229553657004</v>
      </c>
      <c r="Q45" s="15">
        <f>($G$7/100)*'STEP 2 - Quantity model'!Q58</f>
        <v>1.0449860497842536</v>
      </c>
      <c r="R45" s="15">
        <f>($G$7/100)*'STEP 2 - Quantity model'!R58</f>
        <v>0.36842452453288416</v>
      </c>
      <c r="S45" s="20">
        <f>($G$7/100)*'STEP 2 - Quantity model'!S58</f>
        <v>2.9688514513100759</v>
      </c>
      <c r="T45" s="105">
        <f t="shared" si="24"/>
        <v>91.185628249824376</v>
      </c>
    </row>
    <row r="46" spans="2:20" x14ac:dyDescent="0.25">
      <c r="B46" s="9">
        <v>98</v>
      </c>
      <c r="C46" s="19">
        <f>($E$7/100)*'STEP 2 - Quantity model'!C59</f>
        <v>116.40650279458293</v>
      </c>
      <c r="D46" s="15">
        <f>($E$7/100)*'STEP 2 - Quantity model'!D59</f>
        <v>0.72535096500955165</v>
      </c>
      <c r="E46" s="15">
        <f>($E$7/100)*'STEP 2 - Quantity model'!E59</f>
        <v>0.82115182876511128</v>
      </c>
      <c r="F46" s="15">
        <f>($E$7/100)*'STEP 2 - Quantity model'!F59</f>
        <v>5.9183786843680952</v>
      </c>
      <c r="G46" s="15">
        <f>($E$7/100)*'STEP 2 - Quantity model'!G59</f>
        <v>89.678795701560929</v>
      </c>
      <c r="H46" s="15">
        <f>($E$7/100)*'STEP 2 - Quantity model'!H59</f>
        <v>2.5074325845005698</v>
      </c>
      <c r="I46" s="20">
        <f>($E$7/100)*'STEP 2 - Quantity model'!I59</f>
        <v>88.870416697165453</v>
      </c>
      <c r="J46" s="105">
        <f t="shared" si="23"/>
        <v>304.92802925595265</v>
      </c>
      <c r="L46" s="9">
        <v>98</v>
      </c>
      <c r="M46" s="19">
        <f>($G$7/100)*'STEP 2 - Quantity model'!M59</f>
        <v>61.33218899829761</v>
      </c>
      <c r="N46" s="15">
        <f>($G$7/100)*'STEP 2 - Quantity model'!N59</f>
        <v>2.2023436079593641</v>
      </c>
      <c r="O46" s="15">
        <f>($G$7/100)*'STEP 2 - Quantity model'!O59</f>
        <v>0.18057719047366458</v>
      </c>
      <c r="P46" s="15">
        <f>($G$7/100)*'STEP 2 - Quantity model'!P59</f>
        <v>5.7805610540291008</v>
      </c>
      <c r="Q46" s="15">
        <f>($G$7/100)*'STEP 2 - Quantity model'!Q59</f>
        <v>0.77087411397448002</v>
      </c>
      <c r="R46" s="15">
        <f>($G$7/100)*'STEP 2 - Quantity model'!R59</f>
        <v>0.31352438802393923</v>
      </c>
      <c r="S46" s="20">
        <f>($G$7/100)*'STEP 2 - Quantity model'!S59</f>
        <v>2.3935604351911</v>
      </c>
      <c r="T46" s="105">
        <f t="shared" si="24"/>
        <v>72.973629787949264</v>
      </c>
    </row>
    <row r="47" spans="2:20" ht="15.75" thickBot="1" x14ac:dyDescent="0.3">
      <c r="B47" s="6">
        <v>99</v>
      </c>
      <c r="C47" s="21">
        <f>($E$7/100)*'STEP 2 - Quantity model'!C60</f>
        <v>0.12591962548000776</v>
      </c>
      <c r="D47" s="22">
        <f>($E$7/100)*'STEP 2 - Quantity model'!D60</f>
        <v>7.8046687688273857E-4</v>
      </c>
      <c r="E47" s="22">
        <f>($E$7/100)*'STEP 2 - Quantity model'!E60</f>
        <v>8.8258786747983026E-4</v>
      </c>
      <c r="F47" s="22">
        <f>($E$7/100)*'STEP 2 - Quantity model'!F60</f>
        <v>6.4897226210907386E-3</v>
      </c>
      <c r="G47" s="22">
        <f>($E$7/100)*'STEP 2 - Quantity model'!G60</f>
        <v>9.3749622658082205E-2</v>
      </c>
      <c r="H47" s="22">
        <f>($E$7/100)*'STEP 2 - Quantity model'!H60</f>
        <v>2.5236807915425606E-3</v>
      </c>
      <c r="I47" s="23">
        <f>($E$7/100)*'STEP 2 - Quantity model'!I60</f>
        <v>0.10004381530845412</v>
      </c>
      <c r="J47" s="105">
        <f t="shared" si="23"/>
        <v>0.33038952160353996</v>
      </c>
      <c r="L47" s="6">
        <v>99</v>
      </c>
      <c r="M47" s="21">
        <f>($G$7/100)*'STEP 2 - Quantity model'!M60</f>
        <v>74.12079873564663</v>
      </c>
      <c r="N47" s="22">
        <f>($G$7/100)*'STEP 2 - Quantity model'!N60</f>
        <v>2.6390089695465369</v>
      </c>
      <c r="O47" s="22">
        <f>($G$7/100)*'STEP 2 - Quantity model'!O60</f>
        <v>0.21600500229624237</v>
      </c>
      <c r="P47" s="22">
        <f>($G$7/100)*'STEP 2 - Quantity model'!P60</f>
        <v>7.1395878832447002</v>
      </c>
      <c r="Q47" s="22">
        <f>($G$7/100)*'STEP 2 - Quantity model'!Q60</f>
        <v>0.88205733300278621</v>
      </c>
      <c r="R47" s="22">
        <f>($G$7/100)*'STEP 2 - Quantity model'!R60</f>
        <v>0.3376177839903185</v>
      </c>
      <c r="S47" s="23">
        <f>($G$7/100)*'STEP 2 - Quantity model'!S60</f>
        <v>3.0832091026619772</v>
      </c>
      <c r="T47" s="105">
        <f t="shared" si="24"/>
        <v>88.41828481038921</v>
      </c>
    </row>
    <row r="48" spans="2:20" ht="15.75" thickBot="1" x14ac:dyDescent="0.3">
      <c r="B48" s="4" t="s">
        <v>15</v>
      </c>
      <c r="C48" s="98">
        <f>SUM(C41:C47)</f>
        <v>217.97279999999998</v>
      </c>
      <c r="D48" s="99">
        <f t="shared" ref="D48" si="25">SUM(D41:D47)</f>
        <v>1.3535999999999997</v>
      </c>
      <c r="E48" s="99">
        <f t="shared" ref="E48" si="26">SUM(E41:E47)</f>
        <v>1.5407999999999997</v>
      </c>
      <c r="F48" s="99">
        <f t="shared" ref="F48" si="27">SUM(F41:F47)</f>
        <v>11.2464</v>
      </c>
      <c r="G48" s="99">
        <f t="shared" ref="G48" si="28">SUM(G41:G47)</f>
        <v>164.952</v>
      </c>
      <c r="H48" s="99">
        <f t="shared" ref="H48" si="29">SUM(H41:H47)</f>
        <v>4.5071999999999992</v>
      </c>
      <c r="I48" s="99">
        <f t="shared" ref="I48" si="30">SUM(I41:I47)</f>
        <v>166.24799999999999</v>
      </c>
      <c r="J48" s="100">
        <f t="shared" si="23"/>
        <v>567.82079999999996</v>
      </c>
      <c r="L48" s="4" t="s">
        <v>15</v>
      </c>
      <c r="M48" s="98">
        <f>SUM(M41:M47)</f>
        <v>493.64900000000011</v>
      </c>
      <c r="N48" s="99">
        <f t="shared" ref="N48" si="31">SUM(N41:N47)</f>
        <v>18.032000000000004</v>
      </c>
      <c r="O48" s="99">
        <f t="shared" ref="O48" si="32">SUM(O41:O47)</f>
        <v>1.4720000000000002</v>
      </c>
      <c r="P48" s="99">
        <f t="shared" ref="P48" si="33">SUM(P41:P47)</f>
        <v>46</v>
      </c>
      <c r="Q48" s="99">
        <f t="shared" ref="Q48" si="34">SUM(Q41:Q47)</f>
        <v>5.8879999999999999</v>
      </c>
      <c r="R48" s="99">
        <f t="shared" ref="R48" si="35">SUM(R41:R47)</f>
        <v>2.2080000000000011</v>
      </c>
      <c r="S48" s="99">
        <f t="shared" ref="S48" si="36">SUM(S41:S47)</f>
        <v>18.768000000000008</v>
      </c>
      <c r="T48" s="100">
        <f t="shared" si="24"/>
        <v>586.01700000000017</v>
      </c>
    </row>
    <row r="49" spans="2:20" ht="15.75" thickBot="1" x14ac:dyDescent="0.3"/>
    <row r="50" spans="2:20" ht="15.75" thickBot="1" x14ac:dyDescent="0.3">
      <c r="B50" s="174" t="s">
        <v>42</v>
      </c>
      <c r="C50" s="175"/>
      <c r="D50" s="175"/>
      <c r="E50" s="175"/>
      <c r="F50" s="175"/>
      <c r="G50" s="175"/>
      <c r="H50" s="175"/>
      <c r="I50" s="175"/>
      <c r="J50" s="176"/>
      <c r="L50" s="174" t="s">
        <v>197</v>
      </c>
      <c r="M50" s="175"/>
      <c r="N50" s="175"/>
      <c r="O50" s="175"/>
      <c r="P50" s="175"/>
      <c r="Q50" s="175"/>
      <c r="R50" s="175"/>
      <c r="S50" s="175"/>
      <c r="T50" s="176"/>
    </row>
    <row r="51" spans="2:20" ht="15.75" thickBot="1" x14ac:dyDescent="0.3">
      <c r="B51" s="3" t="s">
        <v>16</v>
      </c>
      <c r="C51" s="24">
        <v>93</v>
      </c>
      <c r="D51" s="24">
        <v>94</v>
      </c>
      <c r="E51" s="24">
        <v>95</v>
      </c>
      <c r="F51" s="24">
        <v>96</v>
      </c>
      <c r="G51" s="24">
        <v>97</v>
      </c>
      <c r="H51" s="24">
        <v>98</v>
      </c>
      <c r="I51" s="24">
        <v>99</v>
      </c>
      <c r="J51" s="97" t="s">
        <v>15</v>
      </c>
      <c r="L51" s="3" t="s">
        <v>16</v>
      </c>
      <c r="M51" s="24">
        <v>93</v>
      </c>
      <c r="N51" s="24">
        <v>94</v>
      </c>
      <c r="O51" s="24">
        <v>95</v>
      </c>
      <c r="P51" s="24">
        <v>96</v>
      </c>
      <c r="Q51" s="24">
        <v>97</v>
      </c>
      <c r="R51" s="24">
        <v>98</v>
      </c>
      <c r="S51" s="24">
        <v>99</v>
      </c>
      <c r="T51" s="97" t="s">
        <v>15</v>
      </c>
    </row>
    <row r="52" spans="2:20" x14ac:dyDescent="0.25">
      <c r="B52" s="9">
        <v>93</v>
      </c>
      <c r="C52" s="16">
        <f t="shared" ref="C52:I58" si="37">C19/$E$11</f>
        <v>0</v>
      </c>
      <c r="D52" s="17">
        <f t="shared" si="37"/>
        <v>0</v>
      </c>
      <c r="E52" s="17">
        <f t="shared" si="37"/>
        <v>0</v>
      </c>
      <c r="F52" s="17">
        <f t="shared" si="37"/>
        <v>0</v>
      </c>
      <c r="G52" s="17">
        <f t="shared" si="37"/>
        <v>0</v>
      </c>
      <c r="H52" s="17">
        <f t="shared" si="37"/>
        <v>0</v>
      </c>
      <c r="I52" s="18">
        <f t="shared" si="37"/>
        <v>0</v>
      </c>
      <c r="J52" s="104">
        <f>SUM(C52:I52)</f>
        <v>0</v>
      </c>
      <c r="L52" s="9">
        <v>93</v>
      </c>
      <c r="M52" s="16">
        <f t="shared" ref="M52:S58" si="38">M19/$G$11</f>
        <v>57.524048042456634</v>
      </c>
      <c r="N52" s="17">
        <f t="shared" si="38"/>
        <v>1.9254023428387259</v>
      </c>
      <c r="O52" s="17">
        <f t="shared" si="38"/>
        <v>0.15905194815546042</v>
      </c>
      <c r="P52" s="17">
        <f t="shared" si="38"/>
        <v>4.8926398847322519</v>
      </c>
      <c r="Q52" s="17">
        <f t="shared" si="38"/>
        <v>0.61231895455299667</v>
      </c>
      <c r="R52" s="17">
        <f t="shared" si="38"/>
        <v>0.22668841268481474</v>
      </c>
      <c r="S52" s="18">
        <f t="shared" si="38"/>
        <v>1.9716521237808089</v>
      </c>
      <c r="T52" s="104">
        <f>SUM(M52:S52)</f>
        <v>67.311801709201674</v>
      </c>
    </row>
    <row r="53" spans="2:20" x14ac:dyDescent="0.25">
      <c r="B53" s="9">
        <v>94</v>
      </c>
      <c r="C53" s="19">
        <f t="shared" si="37"/>
        <v>0</v>
      </c>
      <c r="D53" s="15">
        <f t="shared" si="37"/>
        <v>0</v>
      </c>
      <c r="E53" s="15">
        <f t="shared" si="37"/>
        <v>0</v>
      </c>
      <c r="F53" s="15">
        <f t="shared" si="37"/>
        <v>0</v>
      </c>
      <c r="G53" s="15">
        <f t="shared" si="37"/>
        <v>0</v>
      </c>
      <c r="H53" s="15">
        <f t="shared" si="37"/>
        <v>0</v>
      </c>
      <c r="I53" s="20">
        <f t="shared" si="37"/>
        <v>0</v>
      </c>
      <c r="J53" s="105">
        <f t="shared" ref="J53:J59" si="39">SUM(C53:I53)</f>
        <v>0</v>
      </c>
      <c r="L53" s="9">
        <v>94</v>
      </c>
      <c r="M53" s="19">
        <f t="shared" si="38"/>
        <v>87.34222547935218</v>
      </c>
      <c r="N53" s="15">
        <f t="shared" si="38"/>
        <v>3.5974196033668369</v>
      </c>
      <c r="O53" s="15">
        <f t="shared" si="38"/>
        <v>0.26667870703815616</v>
      </c>
      <c r="P53" s="15">
        <f t="shared" si="38"/>
        <v>7.7483172079340168</v>
      </c>
      <c r="Q53" s="15">
        <f t="shared" si="38"/>
        <v>0.98976624078435083</v>
      </c>
      <c r="R53" s="15">
        <f t="shared" si="38"/>
        <v>0.36629220909018295</v>
      </c>
      <c r="S53" s="20">
        <f t="shared" si="38"/>
        <v>3.1327523126713142</v>
      </c>
      <c r="T53" s="105">
        <f t="shared" ref="T53:T59" si="40">SUM(M53:S53)</f>
        <v>103.44345176023702</v>
      </c>
    </row>
    <row r="54" spans="2:20" x14ac:dyDescent="0.25">
      <c r="B54" s="9">
        <v>95</v>
      </c>
      <c r="C54" s="19">
        <f t="shared" si="37"/>
        <v>0.86397833506768484</v>
      </c>
      <c r="D54" s="15">
        <f t="shared" si="37"/>
        <v>5.5267528362519221E-3</v>
      </c>
      <c r="E54" s="15">
        <f t="shared" si="37"/>
        <v>6.5227716993651675E-3</v>
      </c>
      <c r="F54" s="15">
        <f t="shared" si="37"/>
        <v>4.2736782026572176E-2</v>
      </c>
      <c r="G54" s="15">
        <f t="shared" si="37"/>
        <v>0.62801924772769735</v>
      </c>
      <c r="H54" s="15">
        <f t="shared" si="37"/>
        <v>1.6536692292516638E-2</v>
      </c>
      <c r="I54" s="20">
        <f t="shared" si="37"/>
        <v>0.62851410118832207</v>
      </c>
      <c r="J54" s="105">
        <f t="shared" si="39"/>
        <v>2.1918346828384103</v>
      </c>
      <c r="L54" s="9">
        <v>95</v>
      </c>
      <c r="M54" s="19">
        <f t="shared" si="38"/>
        <v>64.900003747370704</v>
      </c>
      <c r="N54" s="15">
        <f t="shared" si="38"/>
        <v>2.4303863506163359</v>
      </c>
      <c r="O54" s="15">
        <f t="shared" si="38"/>
        <v>0.21300613575467992</v>
      </c>
      <c r="P54" s="15">
        <f t="shared" si="38"/>
        <v>5.8538795368281233</v>
      </c>
      <c r="Q54" s="15">
        <f t="shared" si="38"/>
        <v>0.74327896291448003</v>
      </c>
      <c r="R54" s="15">
        <f t="shared" si="38"/>
        <v>0.27462344872128414</v>
      </c>
      <c r="S54" s="20">
        <f t="shared" si="38"/>
        <v>2.3445104473139167</v>
      </c>
      <c r="T54" s="105">
        <f t="shared" si="40"/>
        <v>76.759688629519516</v>
      </c>
    </row>
    <row r="55" spans="2:20" x14ac:dyDescent="0.25">
      <c r="B55" s="9">
        <v>96</v>
      </c>
      <c r="C55" s="19">
        <f t="shared" si="37"/>
        <v>146.37750927729047</v>
      </c>
      <c r="D55" s="15">
        <f t="shared" si="37"/>
        <v>0.90453150945613825</v>
      </c>
      <c r="E55" s="15">
        <f t="shared" si="37"/>
        <v>1.0372691174900095</v>
      </c>
      <c r="F55" s="15">
        <f t="shared" si="37"/>
        <v>7.712077789118319</v>
      </c>
      <c r="G55" s="15">
        <f t="shared" si="37"/>
        <v>107.40497913595065</v>
      </c>
      <c r="H55" s="15">
        <f t="shared" si="37"/>
        <v>2.8661951021949434</v>
      </c>
      <c r="I55" s="20">
        <f t="shared" si="37"/>
        <v>111.5732320868492</v>
      </c>
      <c r="J55" s="105">
        <f t="shared" si="39"/>
        <v>377.87579401834972</v>
      </c>
      <c r="L55" s="9">
        <v>96</v>
      </c>
      <c r="M55" s="19">
        <f t="shared" si="38"/>
        <v>107.23086490690342</v>
      </c>
      <c r="N55" s="15">
        <f t="shared" si="38"/>
        <v>3.7994598120367846</v>
      </c>
      <c r="O55" s="15">
        <f t="shared" si="38"/>
        <v>0.31801501903596169</v>
      </c>
      <c r="P55" s="15">
        <f t="shared" si="38"/>
        <v>10.699310743582334</v>
      </c>
      <c r="Q55" s="15">
        <f t="shared" si="38"/>
        <v>1.2466796323984539</v>
      </c>
      <c r="R55" s="15">
        <f t="shared" si="38"/>
        <v>0.47057588689860463</v>
      </c>
      <c r="S55" s="20">
        <f t="shared" si="38"/>
        <v>4.1741191264748663</v>
      </c>
      <c r="T55" s="105">
        <f t="shared" si="40"/>
        <v>127.93902512733042</v>
      </c>
    </row>
    <row r="56" spans="2:20" x14ac:dyDescent="0.25">
      <c r="B56" s="9">
        <v>97</v>
      </c>
      <c r="C56" s="19">
        <f t="shared" si="37"/>
        <v>15.741124180599822</v>
      </c>
      <c r="D56" s="15">
        <f t="shared" si="37"/>
        <v>9.8085324008325425E-2</v>
      </c>
      <c r="E56" s="15">
        <f t="shared" si="37"/>
        <v>0.1110371329304978</v>
      </c>
      <c r="F56" s="15">
        <f t="shared" si="37"/>
        <v>0.79520405515783066</v>
      </c>
      <c r="G56" s="15">
        <f t="shared" si="37"/>
        <v>12.756613884607308</v>
      </c>
      <c r="H56" s="15">
        <f t="shared" si="37"/>
        <v>0.32620736796094407</v>
      </c>
      <c r="I56" s="20">
        <f t="shared" si="37"/>
        <v>11.958824968013392</v>
      </c>
      <c r="J56" s="105">
        <f t="shared" si="39"/>
        <v>41.78709691327812</v>
      </c>
      <c r="L56" s="9">
        <v>97</v>
      </c>
      <c r="M56" s="19">
        <f t="shared" si="38"/>
        <v>86.332790635937315</v>
      </c>
      <c r="N56" s="15">
        <f t="shared" si="38"/>
        <v>3.1000459261315885</v>
      </c>
      <c r="O56" s="15">
        <f t="shared" si="38"/>
        <v>0.2541723127912634</v>
      </c>
      <c r="P56" s="15">
        <f t="shared" si="38"/>
        <v>8.0538778691778976</v>
      </c>
      <c r="Q56" s="15">
        <f t="shared" si="38"/>
        <v>1.1766578599873545</v>
      </c>
      <c r="R56" s="15">
        <f t="shared" si="38"/>
        <v>0.41484727254801529</v>
      </c>
      <c r="S56" s="20">
        <f t="shared" si="38"/>
        <v>3.3429368708224305</v>
      </c>
      <c r="T56" s="105">
        <f t="shared" si="40"/>
        <v>102.67532874739587</v>
      </c>
    </row>
    <row r="57" spans="2:20" x14ac:dyDescent="0.25">
      <c r="B57" s="9">
        <v>98</v>
      </c>
      <c r="C57" s="19">
        <f t="shared" si="37"/>
        <v>187.02844279335304</v>
      </c>
      <c r="D57" s="15">
        <f t="shared" si="37"/>
        <v>1.1654096481515932</v>
      </c>
      <c r="E57" s="15">
        <f t="shared" si="37"/>
        <v>1.3193313444169523</v>
      </c>
      <c r="F57" s="15">
        <f t="shared" si="37"/>
        <v>9.5089631818253455</v>
      </c>
      <c r="G57" s="15">
        <f t="shared" si="37"/>
        <v>144.08546867217373</v>
      </c>
      <c r="H57" s="15">
        <f t="shared" si="37"/>
        <v>4.0286513247117126</v>
      </c>
      <c r="I57" s="20">
        <f t="shared" si="37"/>
        <v>142.78665921781081</v>
      </c>
      <c r="J57" s="105">
        <f t="shared" si="39"/>
        <v>489.92292618244312</v>
      </c>
      <c r="L57" s="9">
        <v>98</v>
      </c>
      <c r="M57" s="19">
        <f t="shared" si="38"/>
        <v>69.060254220595908</v>
      </c>
      <c r="N57" s="15">
        <f t="shared" si="38"/>
        <v>2.4798464220965557</v>
      </c>
      <c r="O57" s="15">
        <f t="shared" si="38"/>
        <v>0.20333053302399481</v>
      </c>
      <c r="P57" s="15">
        <f t="shared" si="38"/>
        <v>6.5089314835967489</v>
      </c>
      <c r="Q57" s="15">
        <f t="shared" si="38"/>
        <v>0.86800688435613949</v>
      </c>
      <c r="R57" s="15">
        <f t="shared" si="38"/>
        <v>0.35302953139159909</v>
      </c>
      <c r="S57" s="20">
        <f t="shared" si="38"/>
        <v>2.695157222437401</v>
      </c>
      <c r="T57" s="105">
        <f t="shared" si="40"/>
        <v>82.168556297498355</v>
      </c>
    </row>
    <row r="58" spans="2:20" ht="15.75" thickBot="1" x14ac:dyDescent="0.3">
      <c r="B58" s="6">
        <v>99</v>
      </c>
      <c r="C58" s="21">
        <f t="shared" si="37"/>
        <v>0.20231302294345721</v>
      </c>
      <c r="D58" s="22">
        <f t="shared" si="37"/>
        <v>1.2539634911355054E-3</v>
      </c>
      <c r="E58" s="22">
        <f t="shared" si="37"/>
        <v>1.4180396328403442E-3</v>
      </c>
      <c r="F58" s="22">
        <f t="shared" si="37"/>
        <v>1.0426932231829594E-2</v>
      </c>
      <c r="G58" s="22">
        <f t="shared" si="37"/>
        <v>0.15062600041465649</v>
      </c>
      <c r="H58" s="22">
        <f t="shared" si="37"/>
        <v>4.0547570558203093E-3</v>
      </c>
      <c r="I58" s="23">
        <f t="shared" si="37"/>
        <v>0.16073877780921292</v>
      </c>
      <c r="J58" s="105">
        <f t="shared" si="39"/>
        <v>0.53083149357895243</v>
      </c>
      <c r="L58" s="6">
        <v>99</v>
      </c>
      <c r="M58" s="21">
        <f t="shared" si="38"/>
        <v>83.460272449422305</v>
      </c>
      <c r="N58" s="22">
        <f t="shared" si="38"/>
        <v>2.9715331101646374</v>
      </c>
      <c r="O58" s="22">
        <f t="shared" si="38"/>
        <v>0.24322237009856207</v>
      </c>
      <c r="P58" s="22">
        <f t="shared" si="38"/>
        <v>8.0392003334635742</v>
      </c>
      <c r="Q58" s="22">
        <f t="shared" si="38"/>
        <v>0.99319956859853864</v>
      </c>
      <c r="R58" s="22">
        <f t="shared" si="38"/>
        <v>0.38015877751261751</v>
      </c>
      <c r="S58" s="23">
        <f t="shared" si="38"/>
        <v>3.471703976699767</v>
      </c>
      <c r="T58" s="105">
        <f t="shared" si="40"/>
        <v>99.559290585960014</v>
      </c>
    </row>
    <row r="59" spans="2:20" ht="15.75" thickBot="1" x14ac:dyDescent="0.3">
      <c r="B59" s="4" t="s">
        <v>15</v>
      </c>
      <c r="C59" s="98">
        <f>SUM(C52:C58)</f>
        <v>350.21336760925453</v>
      </c>
      <c r="D59" s="99">
        <f t="shared" ref="D59" si="41">SUM(D52:D58)</f>
        <v>2.1748071979434442</v>
      </c>
      <c r="E59" s="99">
        <f t="shared" ref="E59" si="42">SUM(E52:E58)</f>
        <v>2.4755784061696651</v>
      </c>
      <c r="F59" s="99">
        <f t="shared" ref="F59" si="43">SUM(F52:F58)</f>
        <v>18.069408740359897</v>
      </c>
      <c r="G59" s="99">
        <f t="shared" ref="G59" si="44">SUM(G52:G58)</f>
        <v>265.02570694087404</v>
      </c>
      <c r="H59" s="99">
        <f t="shared" ref="H59" si="45">SUM(H52:H58)</f>
        <v>7.2416452442159374</v>
      </c>
      <c r="I59" s="99">
        <f t="shared" ref="I59" si="46">SUM(I52:I58)</f>
        <v>267.10796915167094</v>
      </c>
      <c r="J59" s="100">
        <f t="shared" si="39"/>
        <v>912.30848329048854</v>
      </c>
      <c r="K59" s="146"/>
      <c r="L59" s="4" t="s">
        <v>15</v>
      </c>
      <c r="M59" s="98">
        <f>SUM(M52:M58)</f>
        <v>555.85045948203845</v>
      </c>
      <c r="N59" s="99">
        <f t="shared" ref="N59" si="47">SUM(N52:N58)</f>
        <v>20.304093567251464</v>
      </c>
      <c r="O59" s="99">
        <f t="shared" ref="O59" si="48">SUM(O52:O58)</f>
        <v>1.6574770258980784</v>
      </c>
      <c r="P59" s="99">
        <f t="shared" ref="P59" si="49">SUM(P52:P58)</f>
        <v>51.79615705931495</v>
      </c>
      <c r="Q59" s="99">
        <f t="shared" ref="Q59" si="50">SUM(Q52:Q58)</f>
        <v>6.6299081035923146</v>
      </c>
      <c r="R59" s="99">
        <f t="shared" ref="R59" si="51">SUM(R52:R58)</f>
        <v>2.4862155388471181</v>
      </c>
      <c r="S59" s="99">
        <f t="shared" ref="S59" si="52">SUM(S52:S58)</f>
        <v>21.132832080200508</v>
      </c>
      <c r="T59" s="100">
        <f t="shared" si="40"/>
        <v>659.85714285714289</v>
      </c>
    </row>
    <row r="60" spans="2:20" ht="15.75" thickBot="1" x14ac:dyDescent="0.3"/>
    <row r="61" spans="2:20" ht="15.75" thickBot="1" x14ac:dyDescent="0.3">
      <c r="B61" s="177" t="s">
        <v>58</v>
      </c>
      <c r="C61" s="178"/>
      <c r="D61" s="178"/>
      <c r="E61" s="178"/>
      <c r="F61" s="178"/>
      <c r="G61" s="178"/>
      <c r="H61" s="178"/>
      <c r="I61" s="178"/>
      <c r="J61" s="179"/>
      <c r="K61" s="35"/>
      <c r="L61" s="177" t="s">
        <v>198</v>
      </c>
      <c r="M61" s="178"/>
      <c r="N61" s="178"/>
      <c r="O61" s="178"/>
      <c r="P61" s="178"/>
      <c r="Q61" s="178"/>
      <c r="R61" s="178"/>
      <c r="S61" s="178"/>
      <c r="T61" s="179"/>
    </row>
    <row r="62" spans="2:20" ht="15.75" thickBot="1" x14ac:dyDescent="0.3">
      <c r="B62" s="3" t="s">
        <v>16</v>
      </c>
      <c r="C62" s="24">
        <v>93</v>
      </c>
      <c r="D62" s="24">
        <v>94</v>
      </c>
      <c r="E62" s="24">
        <v>95</v>
      </c>
      <c r="F62" s="24">
        <v>96</v>
      </c>
      <c r="G62" s="24">
        <v>97</v>
      </c>
      <c r="H62" s="24">
        <v>98</v>
      </c>
      <c r="I62" s="24">
        <v>99</v>
      </c>
      <c r="J62" s="97" t="s">
        <v>15</v>
      </c>
      <c r="L62" s="3" t="s">
        <v>16</v>
      </c>
      <c r="M62" s="24">
        <v>93</v>
      </c>
      <c r="N62" s="24">
        <v>94</v>
      </c>
      <c r="O62" s="24">
        <v>95</v>
      </c>
      <c r="P62" s="24">
        <v>96</v>
      </c>
      <c r="Q62" s="24">
        <v>97</v>
      </c>
      <c r="R62" s="24">
        <v>98</v>
      </c>
      <c r="S62" s="24">
        <v>99</v>
      </c>
      <c r="T62" s="97" t="s">
        <v>15</v>
      </c>
    </row>
    <row r="63" spans="2:20" x14ac:dyDescent="0.25">
      <c r="B63" s="9">
        <v>93</v>
      </c>
      <c r="C63" s="16">
        <f t="shared" ref="C63:I69" si="53">C30/$E$12</f>
        <v>0</v>
      </c>
      <c r="D63" s="17">
        <f t="shared" si="53"/>
        <v>0</v>
      </c>
      <c r="E63" s="17">
        <f t="shared" si="53"/>
        <v>0</v>
      </c>
      <c r="F63" s="17">
        <f t="shared" si="53"/>
        <v>0</v>
      </c>
      <c r="G63" s="17">
        <f t="shared" si="53"/>
        <v>0</v>
      </c>
      <c r="H63" s="17">
        <f t="shared" si="53"/>
        <v>0</v>
      </c>
      <c r="I63" s="18">
        <f t="shared" si="53"/>
        <v>0</v>
      </c>
      <c r="J63" s="104">
        <f>SUM(C63:I63)</f>
        <v>0</v>
      </c>
      <c r="L63" s="9">
        <v>93</v>
      </c>
      <c r="M63" s="16">
        <f t="shared" ref="M63:S69" si="54">M30/$G$12</f>
        <v>104.04668330969541</v>
      </c>
      <c r="N63" s="17">
        <f t="shared" si="54"/>
        <v>3.4825735431767275</v>
      </c>
      <c r="O63" s="17">
        <f t="shared" si="54"/>
        <v>0.28768538103068003</v>
      </c>
      <c r="P63" s="17">
        <f t="shared" si="54"/>
        <v>8.8495676149112157</v>
      </c>
      <c r="Q63" s="17">
        <f t="shared" si="54"/>
        <v>1.1075325627618786</v>
      </c>
      <c r="R63" s="17">
        <f t="shared" si="54"/>
        <v>0.4100229084571077</v>
      </c>
      <c r="S63" s="18">
        <f t="shared" si="54"/>
        <v>3.5662278838321702</v>
      </c>
      <c r="T63" s="104">
        <f>SUM(M63:S63)</f>
        <v>121.75029320386518</v>
      </c>
    </row>
    <row r="64" spans="2:20" x14ac:dyDescent="0.25">
      <c r="B64" s="9">
        <v>94</v>
      </c>
      <c r="C64" s="19">
        <f t="shared" si="53"/>
        <v>0</v>
      </c>
      <c r="D64" s="15">
        <f t="shared" si="53"/>
        <v>0</v>
      </c>
      <c r="E64" s="15">
        <f t="shared" si="53"/>
        <v>0</v>
      </c>
      <c r="F64" s="15">
        <f t="shared" si="53"/>
        <v>0</v>
      </c>
      <c r="G64" s="15">
        <f t="shared" si="53"/>
        <v>0</v>
      </c>
      <c r="H64" s="15">
        <f t="shared" si="53"/>
        <v>0</v>
      </c>
      <c r="I64" s="20">
        <f t="shared" si="53"/>
        <v>0</v>
      </c>
      <c r="J64" s="105">
        <f t="shared" ref="J64:J70" si="55">SUM(C64:I64)</f>
        <v>0</v>
      </c>
      <c r="L64" s="9">
        <v>94</v>
      </c>
      <c r="M64" s="19">
        <f t="shared" si="54"/>
        <v>157.98034358268478</v>
      </c>
      <c r="N64" s="15">
        <f t="shared" si="54"/>
        <v>6.5068365482092112</v>
      </c>
      <c r="O64" s="15">
        <f t="shared" si="54"/>
        <v>0.48235539606251093</v>
      </c>
      <c r="P64" s="15">
        <f t="shared" si="54"/>
        <v>14.014777021984852</v>
      </c>
      <c r="Q64" s="15">
        <f t="shared" si="54"/>
        <v>1.7902407446970612</v>
      </c>
      <c r="R64" s="15">
        <f t="shared" si="54"/>
        <v>0.66253142424688449</v>
      </c>
      <c r="S64" s="20">
        <f t="shared" si="54"/>
        <v>5.666369090083041</v>
      </c>
      <c r="T64" s="105">
        <f t="shared" ref="T64:T70" si="56">SUM(M64:S64)</f>
        <v>187.10345380796832</v>
      </c>
    </row>
    <row r="65" spans="2:20" x14ac:dyDescent="0.25">
      <c r="B65" s="9">
        <v>95</v>
      </c>
      <c r="C65" s="19">
        <f t="shared" si="53"/>
        <v>3.7241311376605073</v>
      </c>
      <c r="D65" s="15">
        <f t="shared" si="53"/>
        <v>2.382276440534457E-2</v>
      </c>
      <c r="E65" s="15">
        <f t="shared" si="53"/>
        <v>2.8116048983512457E-2</v>
      </c>
      <c r="F65" s="15">
        <f t="shared" si="53"/>
        <v>0.18421455053742622</v>
      </c>
      <c r="G65" s="15">
        <f t="shared" si="53"/>
        <v>2.7070424576440564</v>
      </c>
      <c r="H65" s="15">
        <f t="shared" si="53"/>
        <v>7.1280503434900513E-2</v>
      </c>
      <c r="I65" s="20">
        <f t="shared" si="53"/>
        <v>2.7091754962938595</v>
      </c>
      <c r="J65" s="105">
        <f t="shared" si="55"/>
        <v>9.447782958959607</v>
      </c>
      <c r="L65" s="9">
        <v>95</v>
      </c>
      <c r="M65" s="19">
        <f t="shared" si="54"/>
        <v>117.38795106555833</v>
      </c>
      <c r="N65" s="15">
        <f t="shared" si="54"/>
        <v>4.3959639063674105</v>
      </c>
      <c r="O65" s="15">
        <f t="shared" si="54"/>
        <v>0.38527507545247314</v>
      </c>
      <c r="P65" s="15">
        <f t="shared" si="54"/>
        <v>10.588210861862894</v>
      </c>
      <c r="Q65" s="15">
        <f t="shared" si="54"/>
        <v>1.3444066176991363</v>
      </c>
      <c r="R65" s="15">
        <f t="shared" si="54"/>
        <v>0.49672545606370638</v>
      </c>
      <c r="S65" s="20">
        <f t="shared" si="54"/>
        <v>4.2406357745877044</v>
      </c>
      <c r="T65" s="105">
        <f t="shared" si="56"/>
        <v>138.83916875759166</v>
      </c>
    </row>
    <row r="66" spans="2:20" x14ac:dyDescent="0.25">
      <c r="B66" s="9">
        <v>96</v>
      </c>
      <c r="C66" s="19">
        <f t="shared" si="53"/>
        <v>630.95221028897834</v>
      </c>
      <c r="D66" s="15">
        <f t="shared" si="53"/>
        <v>3.8989333674631617</v>
      </c>
      <c r="E66" s="15">
        <f t="shared" si="53"/>
        <v>4.4710915329555752</v>
      </c>
      <c r="F66" s="15">
        <f t="shared" si="53"/>
        <v>33.242487530969775</v>
      </c>
      <c r="G66" s="15">
        <f t="shared" si="53"/>
        <v>462.9632606570342</v>
      </c>
      <c r="H66" s="15">
        <f t="shared" si="53"/>
        <v>12.354576490460273</v>
      </c>
      <c r="I66" s="20">
        <f t="shared" si="53"/>
        <v>480.93028595619342</v>
      </c>
      <c r="J66" s="105">
        <f t="shared" si="55"/>
        <v>1628.8128458240549</v>
      </c>
      <c r="L66" s="9">
        <v>96</v>
      </c>
      <c r="M66" s="19">
        <f t="shared" si="54"/>
        <v>193.95394138045845</v>
      </c>
      <c r="N66" s="15">
        <f t="shared" si="54"/>
        <v>6.8722769913399073</v>
      </c>
      <c r="O66" s="15">
        <f t="shared" si="54"/>
        <v>0.575210005195392</v>
      </c>
      <c r="P66" s="15">
        <f t="shared" si="54"/>
        <v>19.352389730081153</v>
      </c>
      <c r="Q66" s="15">
        <f t="shared" si="54"/>
        <v>2.2549331160608261</v>
      </c>
      <c r="R66" s="15">
        <f t="shared" si="54"/>
        <v>0.85115463781653544</v>
      </c>
      <c r="S66" s="20">
        <f t="shared" si="54"/>
        <v>7.5499424263175579</v>
      </c>
      <c r="T66" s="105">
        <f t="shared" si="56"/>
        <v>231.40984828726982</v>
      </c>
    </row>
    <row r="67" spans="2:20" x14ac:dyDescent="0.25">
      <c r="B67" s="9">
        <v>97</v>
      </c>
      <c r="C67" s="19">
        <f t="shared" si="53"/>
        <v>67.851250804986961</v>
      </c>
      <c r="D67" s="15">
        <f t="shared" si="53"/>
        <v>0.42279139934487814</v>
      </c>
      <c r="E67" s="15">
        <f t="shared" si="53"/>
        <v>0.47861946000141375</v>
      </c>
      <c r="F67" s="15">
        <f t="shared" si="53"/>
        <v>3.4276833832588856</v>
      </c>
      <c r="G67" s="15">
        <f t="shared" si="53"/>
        <v>54.986683173087528</v>
      </c>
      <c r="H67" s="15">
        <f t="shared" si="53"/>
        <v>1.406098934485966</v>
      </c>
      <c r="I67" s="20">
        <f t="shared" si="53"/>
        <v>51.547857886646639</v>
      </c>
      <c r="J67" s="105">
        <f t="shared" si="55"/>
        <v>180.12098504181228</v>
      </c>
      <c r="L67" s="9">
        <v>97</v>
      </c>
      <c r="M67" s="19">
        <f t="shared" si="54"/>
        <v>156.15452723198149</v>
      </c>
      <c r="N67" s="15">
        <f t="shared" si="54"/>
        <v>5.6072113785118436</v>
      </c>
      <c r="O67" s="15">
        <f t="shared" si="54"/>
        <v>0.4597344421165675</v>
      </c>
      <c r="P67" s="15">
        <f t="shared" si="54"/>
        <v>14.567460194227495</v>
      </c>
      <c r="Q67" s="15">
        <f t="shared" si="54"/>
        <v>2.1282811604567282</v>
      </c>
      <c r="R67" s="15">
        <f t="shared" si="54"/>
        <v>0.75035544711381708</v>
      </c>
      <c r="S67" s="20">
        <f t="shared" si="54"/>
        <v>6.0465406340327412</v>
      </c>
      <c r="T67" s="105">
        <f t="shared" si="56"/>
        <v>185.71411048844067</v>
      </c>
    </row>
    <row r="68" spans="2:20" x14ac:dyDescent="0.25">
      <c r="B68" s="9">
        <v>98</v>
      </c>
      <c r="C68" s="19">
        <f t="shared" si="53"/>
        <v>806.17582543932326</v>
      </c>
      <c r="D68" s="15">
        <f t="shared" si="53"/>
        <v>5.0234342490443522</v>
      </c>
      <c r="E68" s="15">
        <f t="shared" si="53"/>
        <v>5.6869052627919832</v>
      </c>
      <c r="F68" s="15">
        <f t="shared" si="53"/>
        <v>40.987863277299475</v>
      </c>
      <c r="G68" s="15">
        <f t="shared" si="53"/>
        <v>621.07249520835796</v>
      </c>
      <c r="H68" s="15">
        <f t="shared" si="53"/>
        <v>17.365280160596591</v>
      </c>
      <c r="I68" s="20">
        <f t="shared" si="53"/>
        <v>615.47404842496508</v>
      </c>
      <c r="J68" s="105">
        <f t="shared" si="55"/>
        <v>2111.785852022379</v>
      </c>
      <c r="L68" s="9">
        <v>98</v>
      </c>
      <c r="M68" s="19">
        <f t="shared" si="54"/>
        <v>124.91280855050429</v>
      </c>
      <c r="N68" s="15">
        <f t="shared" si="54"/>
        <v>4.4854248634610272</v>
      </c>
      <c r="O68" s="15">
        <f t="shared" si="54"/>
        <v>0.36777431868363458</v>
      </c>
      <c r="P68" s="15">
        <f t="shared" si="54"/>
        <v>11.773036769916702</v>
      </c>
      <c r="Q68" s="15">
        <f t="shared" si="54"/>
        <v>1.5700083787667618</v>
      </c>
      <c r="R68" s="15">
        <f t="shared" si="54"/>
        <v>0.63854254180028358</v>
      </c>
      <c r="S68" s="20">
        <f t="shared" si="54"/>
        <v>4.8748685034441959</v>
      </c>
      <c r="T68" s="105">
        <f t="shared" si="56"/>
        <v>148.62246392657693</v>
      </c>
    </row>
    <row r="69" spans="2:20" ht="15.75" thickBot="1" x14ac:dyDescent="0.3">
      <c r="B69" s="6">
        <v>99</v>
      </c>
      <c r="C69" s="21">
        <f t="shared" si="53"/>
        <v>0.87205916828797392</v>
      </c>
      <c r="D69" s="22">
        <f t="shared" si="53"/>
        <v>5.4051407231888119E-3</v>
      </c>
      <c r="E69" s="22">
        <f t="shared" si="53"/>
        <v>6.1123819160160816E-3</v>
      </c>
      <c r="F69" s="22">
        <f t="shared" si="53"/>
        <v>4.4944718424901803E-2</v>
      </c>
      <c r="G69" s="22">
        <f t="shared" si="53"/>
        <v>0.64926509788181364</v>
      </c>
      <c r="H69" s="22">
        <f t="shared" si="53"/>
        <v>1.7477807480029087E-2</v>
      </c>
      <c r="I69" s="23">
        <f t="shared" si="53"/>
        <v>0.69285566914347185</v>
      </c>
      <c r="J69" s="105">
        <f t="shared" si="55"/>
        <v>2.2881199838573951</v>
      </c>
      <c r="L69" s="6">
        <v>99</v>
      </c>
      <c r="M69" s="21">
        <f t="shared" si="54"/>
        <v>150.95885689541066</v>
      </c>
      <c r="N69" s="22">
        <f t="shared" si="54"/>
        <v>5.3747636854308283</v>
      </c>
      <c r="O69" s="22">
        <f t="shared" si="54"/>
        <v>0.43992872158094171</v>
      </c>
      <c r="P69" s="22">
        <f t="shared" si="54"/>
        <v>14.54091218583442</v>
      </c>
      <c r="Q69" s="22">
        <f t="shared" si="54"/>
        <v>1.7964507800464078</v>
      </c>
      <c r="R69" s="22">
        <f t="shared" si="54"/>
        <v>0.68761259468496638</v>
      </c>
      <c r="S69" s="23">
        <f t="shared" si="54"/>
        <v>6.2794482742606466</v>
      </c>
      <c r="T69" s="105">
        <f t="shared" si="56"/>
        <v>180.07797313724888</v>
      </c>
    </row>
    <row r="70" spans="2:20" ht="15.75" thickBot="1" x14ac:dyDescent="0.3">
      <c r="B70" s="4" t="s">
        <v>15</v>
      </c>
      <c r="C70" s="98">
        <f>SUM(C63:C69)</f>
        <v>1509.5754768392369</v>
      </c>
      <c r="D70" s="99">
        <f t="shared" ref="D70" si="57">SUM(D63:D69)</f>
        <v>9.3743869209809265</v>
      </c>
      <c r="E70" s="99">
        <f t="shared" ref="E70" si="58">SUM(E63:E69)</f>
        <v>10.670844686648502</v>
      </c>
      <c r="F70" s="99">
        <f t="shared" ref="F70" si="59">SUM(F63:F69)</f>
        <v>77.887193460490465</v>
      </c>
      <c r="G70" s="99">
        <f t="shared" ref="G70" si="60">SUM(G63:G69)</f>
        <v>1142.3787465940056</v>
      </c>
      <c r="H70" s="99">
        <f t="shared" ref="H70" si="61">SUM(H63:H69)</f>
        <v>31.214713896457763</v>
      </c>
      <c r="I70" s="99">
        <f t="shared" ref="I70" si="62">SUM(I63:I69)</f>
        <v>1151.3542234332424</v>
      </c>
      <c r="J70" s="100">
        <f t="shared" si="55"/>
        <v>3932.4555858310623</v>
      </c>
      <c r="L70" s="4" t="s">
        <v>15</v>
      </c>
      <c r="M70" s="98">
        <f>SUM(M63:M69)</f>
        <v>1005.3951120162934</v>
      </c>
      <c r="N70" s="99">
        <f t="shared" ref="N70" si="63">SUM(N63:N69)</f>
        <v>36.725050916496954</v>
      </c>
      <c r="O70" s="99">
        <f t="shared" ref="O70" si="64">SUM(O63:O69)</f>
        <v>2.9979633401221997</v>
      </c>
      <c r="P70" s="99">
        <f t="shared" ref="P70" si="65">SUM(P63:P69)</f>
        <v>93.68635437881872</v>
      </c>
      <c r="Q70" s="99">
        <f t="shared" ref="Q70" si="66">SUM(Q63:Q69)</f>
        <v>11.9918533604888</v>
      </c>
      <c r="R70" s="99">
        <f t="shared" ref="R70" si="67">SUM(R63:R69)</f>
        <v>4.4969450101833006</v>
      </c>
      <c r="S70" s="99">
        <f t="shared" ref="S70" si="68">SUM(S63:S69)</f>
        <v>38.224032586558053</v>
      </c>
      <c r="T70" s="100">
        <f t="shared" si="56"/>
        <v>1193.5173116089616</v>
      </c>
    </row>
    <row r="71" spans="2:20" ht="15.75" thickBot="1" x14ac:dyDescent="0.3"/>
    <row r="72" spans="2:20" ht="15.75" thickBot="1" x14ac:dyDescent="0.3">
      <c r="B72" s="177" t="s">
        <v>59</v>
      </c>
      <c r="C72" s="178"/>
      <c r="D72" s="178"/>
      <c r="E72" s="178"/>
      <c r="F72" s="178"/>
      <c r="G72" s="178"/>
      <c r="H72" s="178"/>
      <c r="I72" s="178"/>
      <c r="J72" s="179"/>
      <c r="K72" s="35"/>
      <c r="L72" s="177" t="s">
        <v>199</v>
      </c>
      <c r="M72" s="178"/>
      <c r="N72" s="178"/>
      <c r="O72" s="178"/>
      <c r="P72" s="178"/>
      <c r="Q72" s="178"/>
      <c r="R72" s="178"/>
      <c r="S72" s="178"/>
      <c r="T72" s="179"/>
    </row>
    <row r="73" spans="2:20" ht="15.75" thickBot="1" x14ac:dyDescent="0.3">
      <c r="B73" s="3" t="s">
        <v>16</v>
      </c>
      <c r="C73" s="24">
        <v>93</v>
      </c>
      <c r="D73" s="24">
        <v>94</v>
      </c>
      <c r="E73" s="24">
        <v>95</v>
      </c>
      <c r="F73" s="24">
        <v>96</v>
      </c>
      <c r="G73" s="24">
        <v>97</v>
      </c>
      <c r="H73" s="24">
        <v>98</v>
      </c>
      <c r="I73" s="24">
        <v>99</v>
      </c>
      <c r="J73" s="97" t="s">
        <v>15</v>
      </c>
      <c r="L73" s="3" t="s">
        <v>16</v>
      </c>
      <c r="M73" s="24">
        <v>93</v>
      </c>
      <c r="N73" s="24">
        <v>94</v>
      </c>
      <c r="O73" s="24">
        <v>95</v>
      </c>
      <c r="P73" s="24">
        <v>96</v>
      </c>
      <c r="Q73" s="24">
        <v>97</v>
      </c>
      <c r="R73" s="24">
        <v>98</v>
      </c>
      <c r="S73" s="24">
        <v>99</v>
      </c>
      <c r="T73" s="97" t="s">
        <v>15</v>
      </c>
    </row>
    <row r="74" spans="2:20" x14ac:dyDescent="0.25">
      <c r="B74" s="9">
        <v>93</v>
      </c>
      <c r="C74" s="16">
        <f t="shared" ref="C74:I80" si="69">C41/$E$13</f>
        <v>0</v>
      </c>
      <c r="D74" s="17">
        <f t="shared" si="69"/>
        <v>0</v>
      </c>
      <c r="E74" s="17">
        <f t="shared" si="69"/>
        <v>0</v>
      </c>
      <c r="F74" s="17">
        <f t="shared" si="69"/>
        <v>0</v>
      </c>
      <c r="G74" s="17">
        <f t="shared" si="69"/>
        <v>0</v>
      </c>
      <c r="H74" s="17">
        <f t="shared" si="69"/>
        <v>0</v>
      </c>
      <c r="I74" s="18">
        <f t="shared" si="69"/>
        <v>0</v>
      </c>
      <c r="J74" s="104">
        <f>SUM(C74:I74)</f>
        <v>0</v>
      </c>
      <c r="L74" s="9">
        <v>93</v>
      </c>
      <c r="M74" s="16">
        <f t="shared" ref="M74:S80" si="70">M41/$G$13</f>
        <v>83.611982823339517</v>
      </c>
      <c r="N74" s="17">
        <f t="shared" si="70"/>
        <v>2.7985983792140314</v>
      </c>
      <c r="O74" s="17">
        <f t="shared" si="70"/>
        <v>0.23118416053365615</v>
      </c>
      <c r="P74" s="17">
        <f t="shared" si="70"/>
        <v>7.1115183288402735</v>
      </c>
      <c r="Q74" s="17">
        <f t="shared" si="70"/>
        <v>0.89001389249767981</v>
      </c>
      <c r="R74" s="17">
        <f t="shared" si="70"/>
        <v>0.32949467766356771</v>
      </c>
      <c r="S74" s="18">
        <f t="shared" si="70"/>
        <v>2.8658230621302709</v>
      </c>
      <c r="T74" s="104">
        <f>SUM(M74:S74)</f>
        <v>97.838615324218992</v>
      </c>
    </row>
    <row r="75" spans="2:20" x14ac:dyDescent="0.25">
      <c r="B75" s="9">
        <v>94</v>
      </c>
      <c r="C75" s="19">
        <f t="shared" si="69"/>
        <v>0</v>
      </c>
      <c r="D75" s="15">
        <f t="shared" si="69"/>
        <v>0</v>
      </c>
      <c r="E75" s="15">
        <f t="shared" si="69"/>
        <v>0</v>
      </c>
      <c r="F75" s="15">
        <f t="shared" si="69"/>
        <v>0</v>
      </c>
      <c r="G75" s="15">
        <f t="shared" si="69"/>
        <v>0</v>
      </c>
      <c r="H75" s="15">
        <f t="shared" si="69"/>
        <v>0</v>
      </c>
      <c r="I75" s="20">
        <f t="shared" si="69"/>
        <v>0</v>
      </c>
      <c r="J75" s="105">
        <f t="shared" ref="J75:J81" si="71">SUM(C75:I75)</f>
        <v>0</v>
      </c>
      <c r="L75" s="9">
        <v>94</v>
      </c>
      <c r="M75" s="19">
        <f t="shared" si="70"/>
        <v>126.95310752716567</v>
      </c>
      <c r="N75" s="15">
        <f t="shared" si="70"/>
        <v>5.2288981099357166</v>
      </c>
      <c r="O75" s="15">
        <f t="shared" si="70"/>
        <v>0.38762111205678046</v>
      </c>
      <c r="P75" s="15">
        <f t="shared" si="70"/>
        <v>11.262283989843802</v>
      </c>
      <c r="Q75" s="15">
        <f t="shared" si="70"/>
        <v>1.4386386344455926</v>
      </c>
      <c r="R75" s="15">
        <f t="shared" si="70"/>
        <v>0.53241068626058963</v>
      </c>
      <c r="S75" s="20">
        <f t="shared" si="70"/>
        <v>4.5534979103613304</v>
      </c>
      <c r="T75" s="105">
        <f t="shared" ref="T75:T81" si="72">SUM(M75:S75)</f>
        <v>150.3564579700695</v>
      </c>
    </row>
    <row r="76" spans="2:20" x14ac:dyDescent="0.25">
      <c r="B76" s="9">
        <v>95</v>
      </c>
      <c r="C76" s="19">
        <f t="shared" si="69"/>
        <v>2.3178453264919265</v>
      </c>
      <c r="D76" s="15">
        <f t="shared" si="69"/>
        <v>1.4826943815875846E-2</v>
      </c>
      <c r="E76" s="15">
        <f t="shared" si="69"/>
        <v>1.7499022007262412E-2</v>
      </c>
      <c r="F76" s="15">
        <f t="shared" si="69"/>
        <v>0.11465247040232121</v>
      </c>
      <c r="G76" s="15">
        <f t="shared" si="69"/>
        <v>1.6848240508005119</v>
      </c>
      <c r="H76" s="15">
        <f t="shared" si="69"/>
        <v>4.4363953805441184E-2</v>
      </c>
      <c r="I76" s="20">
        <f t="shared" si="69"/>
        <v>1.6861516231879812</v>
      </c>
      <c r="J76" s="105">
        <f t="shared" si="71"/>
        <v>5.8801633905113206</v>
      </c>
      <c r="L76" s="9">
        <v>95</v>
      </c>
      <c r="M76" s="19">
        <f t="shared" si="70"/>
        <v>94.333034326005134</v>
      </c>
      <c r="N76" s="15">
        <f t="shared" si="70"/>
        <v>3.5325994730382955</v>
      </c>
      <c r="O76" s="15">
        <f t="shared" si="70"/>
        <v>0.30960730285951604</v>
      </c>
      <c r="P76" s="15">
        <f t="shared" si="70"/>
        <v>8.5086931803186268</v>
      </c>
      <c r="Q76" s="15">
        <f t="shared" si="70"/>
        <v>1.0803660381182911</v>
      </c>
      <c r="R76" s="15">
        <f t="shared" si="70"/>
        <v>0.39916890168130909</v>
      </c>
      <c r="S76" s="20">
        <f t="shared" si="70"/>
        <v>3.4077776846523125</v>
      </c>
      <c r="T76" s="105">
        <f t="shared" si="72"/>
        <v>111.57124690667348</v>
      </c>
    </row>
    <row r="77" spans="2:20" x14ac:dyDescent="0.25">
      <c r="B77" s="9">
        <v>96</v>
      </c>
      <c r="C77" s="19">
        <f t="shared" si="69"/>
        <v>392.69552488873092</v>
      </c>
      <c r="D77" s="15">
        <f t="shared" si="69"/>
        <v>2.4266397046788808</v>
      </c>
      <c r="E77" s="15">
        <f t="shared" si="69"/>
        <v>2.7827426669214739</v>
      </c>
      <c r="F77" s="15">
        <f t="shared" si="69"/>
        <v>20.689643172186386</v>
      </c>
      <c r="G77" s="15">
        <f t="shared" si="69"/>
        <v>288.14163368196415</v>
      </c>
      <c r="H77" s="15">
        <f t="shared" si="69"/>
        <v>7.6893096189919508</v>
      </c>
      <c r="I77" s="20">
        <f t="shared" si="69"/>
        <v>299.32405021920232</v>
      </c>
      <c r="J77" s="105">
        <f t="shared" si="71"/>
        <v>1013.749543952676</v>
      </c>
      <c r="L77" s="9">
        <v>96</v>
      </c>
      <c r="M77" s="19">
        <f t="shared" si="70"/>
        <v>155.86151426809346</v>
      </c>
      <c r="N77" s="15">
        <f t="shared" si="70"/>
        <v>5.5225662892764227</v>
      </c>
      <c r="O77" s="15">
        <f t="shared" si="70"/>
        <v>0.4622391367445785</v>
      </c>
      <c r="P77" s="15">
        <f t="shared" si="70"/>
        <v>15.551593056415461</v>
      </c>
      <c r="Q77" s="15">
        <f t="shared" si="70"/>
        <v>1.8120657282911059</v>
      </c>
      <c r="R77" s="15">
        <f t="shared" si="70"/>
        <v>0.68398842417007999</v>
      </c>
      <c r="S77" s="20">
        <f t="shared" si="70"/>
        <v>6.0671386764679562</v>
      </c>
      <c r="T77" s="105">
        <f t="shared" si="72"/>
        <v>185.96110557945909</v>
      </c>
    </row>
    <row r="78" spans="2:20" x14ac:dyDescent="0.25">
      <c r="B78" s="9">
        <v>97</v>
      </c>
      <c r="C78" s="19">
        <f t="shared" si="69"/>
        <v>42.229636594850561</v>
      </c>
      <c r="D78" s="15">
        <f t="shared" si="69"/>
        <v>0.26313924854647303</v>
      </c>
      <c r="E78" s="15">
        <f t="shared" si="69"/>
        <v>0.29788582558595617</v>
      </c>
      <c r="F78" s="15">
        <f t="shared" si="69"/>
        <v>2.1333405341820422</v>
      </c>
      <c r="G78" s="15">
        <f t="shared" si="69"/>
        <v>34.222915869739602</v>
      </c>
      <c r="H78" s="15">
        <f t="shared" si="69"/>
        <v>0.87513562852970506</v>
      </c>
      <c r="I78" s="20">
        <f t="shared" si="69"/>
        <v>32.082640776256618</v>
      </c>
      <c r="J78" s="105">
        <f t="shared" si="71"/>
        <v>112.10469447769097</v>
      </c>
      <c r="L78" s="9">
        <v>97</v>
      </c>
      <c r="M78" s="19">
        <f t="shared" si="70"/>
        <v>125.4858803124434</v>
      </c>
      <c r="N78" s="15">
        <f t="shared" si="70"/>
        <v>4.5059587346142642</v>
      </c>
      <c r="O78" s="15">
        <f t="shared" si="70"/>
        <v>0.36944289865668517</v>
      </c>
      <c r="P78" s="15">
        <f t="shared" si="70"/>
        <v>11.706420548880034</v>
      </c>
      <c r="Q78" s="15">
        <f t="shared" si="70"/>
        <v>1.7102881338531155</v>
      </c>
      <c r="R78" s="15">
        <f t="shared" si="70"/>
        <v>0.60298612853172529</v>
      </c>
      <c r="S78" s="20">
        <f t="shared" si="70"/>
        <v>4.8590040119641174</v>
      </c>
      <c r="T78" s="105">
        <f t="shared" si="72"/>
        <v>149.2399807689433</v>
      </c>
    </row>
    <row r="79" spans="2:20" x14ac:dyDescent="0.25">
      <c r="B79" s="9">
        <v>98</v>
      </c>
      <c r="C79" s="19">
        <f t="shared" si="69"/>
        <v>501.75216721802985</v>
      </c>
      <c r="D79" s="15">
        <f t="shared" si="69"/>
        <v>3.1265127802135844</v>
      </c>
      <c r="E79" s="15">
        <f t="shared" si="69"/>
        <v>3.539447537780652</v>
      </c>
      <c r="F79" s="15">
        <f t="shared" si="69"/>
        <v>25.51025294986248</v>
      </c>
      <c r="G79" s="15">
        <f t="shared" si="69"/>
        <v>386.54653319638328</v>
      </c>
      <c r="H79" s="15">
        <f t="shared" si="69"/>
        <v>10.807899071123146</v>
      </c>
      <c r="I79" s="20">
        <f t="shared" si="69"/>
        <v>383.06214093605797</v>
      </c>
      <c r="J79" s="105">
        <f t="shared" si="71"/>
        <v>1314.3449536894509</v>
      </c>
      <c r="L79" s="9">
        <v>98</v>
      </c>
      <c r="M79" s="19">
        <f t="shared" si="70"/>
        <v>100.38001472716466</v>
      </c>
      <c r="N79" s="15">
        <f t="shared" si="70"/>
        <v>3.6044903567256368</v>
      </c>
      <c r="O79" s="15">
        <f t="shared" si="70"/>
        <v>0.29554368326295349</v>
      </c>
      <c r="P79" s="15">
        <f t="shared" si="70"/>
        <v>9.4608200556941089</v>
      </c>
      <c r="Q79" s="15">
        <f t="shared" si="70"/>
        <v>1.2616597610056957</v>
      </c>
      <c r="R79" s="15">
        <f t="shared" si="70"/>
        <v>0.51313320462183176</v>
      </c>
      <c r="S79" s="20">
        <f t="shared" si="70"/>
        <v>3.9174475207710313</v>
      </c>
      <c r="T79" s="105">
        <f t="shared" si="72"/>
        <v>119.43310930924594</v>
      </c>
    </row>
    <row r="80" spans="2:20" ht="15.75" thickBot="1" x14ac:dyDescent="0.3">
      <c r="B80" s="6">
        <v>99</v>
      </c>
      <c r="C80" s="21">
        <f t="shared" si="69"/>
        <v>0.54275700637934376</v>
      </c>
      <c r="D80" s="22">
        <f t="shared" si="69"/>
        <v>3.364081365873873E-3</v>
      </c>
      <c r="E80" s="22">
        <f t="shared" si="69"/>
        <v>3.804258049482027E-3</v>
      </c>
      <c r="F80" s="22">
        <f t="shared" si="69"/>
        <v>2.7972942332287663E-2</v>
      </c>
      <c r="G80" s="22">
        <f t="shared" si="69"/>
        <v>0.40409320111242325</v>
      </c>
      <c r="H80" s="22">
        <f t="shared" si="69"/>
        <v>1.087793444630414E-2</v>
      </c>
      <c r="I80" s="23">
        <f t="shared" si="69"/>
        <v>0.43122334184678496</v>
      </c>
      <c r="J80" s="105">
        <f t="shared" si="71"/>
        <v>1.4240927655324997</v>
      </c>
      <c r="L80" s="6">
        <v>99</v>
      </c>
      <c r="M80" s="21">
        <f t="shared" si="70"/>
        <v>121.31063622855423</v>
      </c>
      <c r="N80" s="22">
        <f t="shared" si="70"/>
        <v>4.3191636162791109</v>
      </c>
      <c r="O80" s="22">
        <f t="shared" si="70"/>
        <v>0.35352700866815445</v>
      </c>
      <c r="P80" s="22">
        <f t="shared" si="70"/>
        <v>11.685086551955319</v>
      </c>
      <c r="Q80" s="22">
        <f t="shared" si="70"/>
        <v>1.443629022917817</v>
      </c>
      <c r="R80" s="22">
        <f t="shared" si="70"/>
        <v>0.5525659312443838</v>
      </c>
      <c r="S80" s="23">
        <f t="shared" si="70"/>
        <v>5.0461687441276224</v>
      </c>
      <c r="T80" s="105">
        <f t="shared" si="72"/>
        <v>144.71077710374661</v>
      </c>
    </row>
    <row r="81" spans="2:20" ht="15.75" thickBot="1" x14ac:dyDescent="0.3">
      <c r="B81" s="4" t="s">
        <v>15</v>
      </c>
      <c r="C81" s="98">
        <f>SUM(C74:C80)</f>
        <v>939.53793103448265</v>
      </c>
      <c r="D81" s="99">
        <f t="shared" ref="D81" si="73">SUM(D74:D80)</f>
        <v>5.8344827586206875</v>
      </c>
      <c r="E81" s="99">
        <f t="shared" ref="E81" si="74">SUM(E74:E80)</f>
        <v>6.6413793103448269</v>
      </c>
      <c r="F81" s="99">
        <f t="shared" ref="F81" si="75">SUM(F74:F80)</f>
        <v>48.475862068965519</v>
      </c>
      <c r="G81" s="99">
        <f t="shared" ref="G81" si="76">SUM(G74:G80)</f>
        <v>711</v>
      </c>
      <c r="H81" s="99">
        <f t="shared" ref="H81" si="77">SUM(H74:H80)</f>
        <v>19.427586206896549</v>
      </c>
      <c r="I81" s="99">
        <f t="shared" ref="I81" si="78">SUM(I74:I80)</f>
        <v>716.58620689655163</v>
      </c>
      <c r="J81" s="100">
        <f t="shared" si="71"/>
        <v>2447.503448275862</v>
      </c>
      <c r="L81" s="4" t="s">
        <v>15</v>
      </c>
      <c r="M81" s="98">
        <f>SUM(M74:M80)</f>
        <v>807.936170212766</v>
      </c>
      <c r="N81" s="99">
        <f t="shared" ref="N81" si="79">SUM(N74:N80)</f>
        <v>29.512274959083477</v>
      </c>
      <c r="O81" s="99">
        <f t="shared" ref="O81" si="80">SUM(O74:O80)</f>
        <v>2.4091653027823239</v>
      </c>
      <c r="P81" s="99">
        <f t="shared" ref="P81" si="81">SUM(P74:P80)</f>
        <v>75.286415711947626</v>
      </c>
      <c r="Q81" s="99">
        <f t="shared" ref="Q81" si="82">SUM(Q74:Q80)</f>
        <v>9.6366612111292973</v>
      </c>
      <c r="R81" s="99">
        <f t="shared" ref="R81" si="83">SUM(R74:R80)</f>
        <v>3.6137479541734874</v>
      </c>
      <c r="S81" s="99">
        <f t="shared" ref="S81" si="84">SUM(S74:S80)</f>
        <v>30.716857610474641</v>
      </c>
      <c r="T81" s="100">
        <f t="shared" si="72"/>
        <v>959.11129296235686</v>
      </c>
    </row>
    <row r="83" spans="2:20" x14ac:dyDescent="0.25">
      <c r="J83" s="145"/>
    </row>
  </sheetData>
  <mergeCells count="39">
    <mergeCell ref="B2:H2"/>
    <mergeCell ref="K2:L2"/>
    <mergeCell ref="E7:F7"/>
    <mergeCell ref="G7:H7"/>
    <mergeCell ref="B4:D4"/>
    <mergeCell ref="B5:D5"/>
    <mergeCell ref="B6:D6"/>
    <mergeCell ref="B7:D7"/>
    <mergeCell ref="E4:F4"/>
    <mergeCell ref="G4:H4"/>
    <mergeCell ref="E5:F5"/>
    <mergeCell ref="G5:H5"/>
    <mergeCell ref="E6:F6"/>
    <mergeCell ref="G6:H6"/>
    <mergeCell ref="G8:H8"/>
    <mergeCell ref="B17:J17"/>
    <mergeCell ref="L17:T17"/>
    <mergeCell ref="B28:J28"/>
    <mergeCell ref="L28:T28"/>
    <mergeCell ref="B8:D8"/>
    <mergeCell ref="E8:F8"/>
    <mergeCell ref="B10:D10"/>
    <mergeCell ref="E10:F10"/>
    <mergeCell ref="G10:H10"/>
    <mergeCell ref="E11:F11"/>
    <mergeCell ref="E12:F12"/>
    <mergeCell ref="G11:H11"/>
    <mergeCell ref="G12:H12"/>
    <mergeCell ref="B39:J39"/>
    <mergeCell ref="L39:T39"/>
    <mergeCell ref="B13:D13"/>
    <mergeCell ref="E13:F13"/>
    <mergeCell ref="G13:H13"/>
    <mergeCell ref="B72:J72"/>
    <mergeCell ref="L72:T72"/>
    <mergeCell ref="B50:J50"/>
    <mergeCell ref="L50:T50"/>
    <mergeCell ref="B61:J61"/>
    <mergeCell ref="L61:T6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3"/>
  <sheetViews>
    <sheetView topLeftCell="A7" zoomScale="85" zoomScaleNormal="85" workbookViewId="0">
      <selection activeCell="L9" sqref="L9"/>
    </sheetView>
  </sheetViews>
  <sheetFormatPr defaultRowHeight="15" x14ac:dyDescent="0.25"/>
  <cols>
    <col min="3" max="3" width="9.7109375" bestFit="1" customWidth="1"/>
    <col min="4" max="4" width="11.42578125" customWidth="1"/>
    <col min="9" max="9" width="14" customWidth="1"/>
    <col min="10" max="10" width="11.28515625" customWidth="1"/>
    <col min="11" max="11" width="17.140625" customWidth="1"/>
    <col min="13" max="13" width="10" customWidth="1"/>
    <col min="20" max="20" width="14.5703125" customWidth="1"/>
  </cols>
  <sheetData>
    <row r="1" spans="2:12" ht="15.75" thickBot="1" x14ac:dyDescent="0.3"/>
    <row r="2" spans="2:12" ht="15.75" thickBot="1" x14ac:dyDescent="0.3">
      <c r="B2" s="255" t="s">
        <v>46</v>
      </c>
      <c r="C2" s="256"/>
      <c r="D2" s="256"/>
      <c r="E2" s="256"/>
      <c r="F2" s="256"/>
      <c r="G2" s="256"/>
      <c r="H2" s="257"/>
      <c r="J2" t="s">
        <v>208</v>
      </c>
      <c r="K2" s="253"/>
      <c r="L2" s="244"/>
    </row>
    <row r="3" spans="2:12" ht="15.75" thickBot="1" x14ac:dyDescent="0.3"/>
    <row r="4" spans="2:12" ht="15.75" thickBot="1" x14ac:dyDescent="0.3">
      <c r="B4" s="198" t="s">
        <v>29</v>
      </c>
      <c r="C4" s="199"/>
      <c r="D4" s="199"/>
      <c r="E4" s="198" t="s">
        <v>32</v>
      </c>
      <c r="F4" s="199"/>
      <c r="G4" s="199" t="s">
        <v>200</v>
      </c>
      <c r="H4" s="204"/>
    </row>
    <row r="5" spans="2:12" x14ac:dyDescent="0.25">
      <c r="B5" s="200" t="s">
        <v>44</v>
      </c>
      <c r="C5" s="201"/>
      <c r="D5" s="201"/>
      <c r="E5" s="243">
        <v>94</v>
      </c>
      <c r="F5" s="253"/>
      <c r="G5" s="253">
        <v>84</v>
      </c>
      <c r="H5" s="244"/>
    </row>
    <row r="6" spans="2:12" ht="15.75" thickBot="1" x14ac:dyDescent="0.3">
      <c r="B6" s="202" t="s">
        <v>45</v>
      </c>
      <c r="C6" s="203"/>
      <c r="D6" s="203"/>
      <c r="E6" s="250">
        <v>6</v>
      </c>
      <c r="F6" s="251"/>
      <c r="G6" s="251">
        <v>16</v>
      </c>
      <c r="H6" s="252"/>
    </row>
    <row r="7" spans="2:12" ht="15.75" thickBot="1" x14ac:dyDescent="0.3">
      <c r="B7" s="185" t="s">
        <v>35</v>
      </c>
      <c r="C7" s="186"/>
      <c r="D7" s="186"/>
      <c r="E7" s="174">
        <f>SUM(E5:F6)</f>
        <v>100</v>
      </c>
      <c r="F7" s="175"/>
      <c r="G7" s="175">
        <f>SUM(G5:H6)</f>
        <v>100</v>
      </c>
      <c r="H7" s="176"/>
    </row>
    <row r="9" spans="2:12" ht="14.25" customHeight="1" thickBot="1" x14ac:dyDescent="0.3"/>
    <row r="10" spans="2:12" ht="15.75" thickBot="1" x14ac:dyDescent="0.3">
      <c r="B10" s="198" t="s">
        <v>47</v>
      </c>
      <c r="C10" s="199"/>
      <c r="D10" s="199"/>
      <c r="E10" s="198" t="s">
        <v>50</v>
      </c>
      <c r="F10" s="204"/>
      <c r="G10" s="114"/>
      <c r="H10" s="114"/>
    </row>
    <row r="11" spans="2:12" x14ac:dyDescent="0.25">
      <c r="B11" s="200" t="s">
        <v>48</v>
      </c>
      <c r="C11" s="201"/>
      <c r="D11" s="201"/>
      <c r="E11" s="243">
        <v>65</v>
      </c>
      <c r="F11" s="244"/>
      <c r="G11" s="115"/>
      <c r="H11" s="115"/>
    </row>
    <row r="12" spans="2:12" ht="15.75" thickBot="1" x14ac:dyDescent="0.3">
      <c r="B12" s="180" t="s">
        <v>49</v>
      </c>
      <c r="C12" s="181"/>
      <c r="D12" s="181"/>
      <c r="E12" s="245">
        <v>35</v>
      </c>
      <c r="F12" s="246"/>
      <c r="G12" s="115"/>
      <c r="H12" s="115"/>
    </row>
    <row r="13" spans="2:12" ht="15" customHeight="1" thickBot="1" x14ac:dyDescent="0.3">
      <c r="B13" s="180" t="s">
        <v>15</v>
      </c>
      <c r="C13" s="181"/>
      <c r="D13" s="181"/>
      <c r="E13" s="223">
        <f>E11+E12</f>
        <v>100</v>
      </c>
      <c r="F13" s="224"/>
      <c r="G13" s="115"/>
      <c r="H13" s="115"/>
    </row>
    <row r="14" spans="2:12" ht="15.75" thickBot="1" x14ac:dyDescent="0.3"/>
    <row r="15" spans="2:12" ht="15.75" thickBot="1" x14ac:dyDescent="0.3">
      <c r="B15" s="185" t="s">
        <v>57</v>
      </c>
      <c r="C15" s="186"/>
      <c r="D15" s="225"/>
      <c r="E15" s="226">
        <v>2.11</v>
      </c>
      <c r="F15" s="227"/>
      <c r="K15" s="147"/>
    </row>
    <row r="16" spans="2:12" x14ac:dyDescent="0.25">
      <c r="K16" s="147"/>
    </row>
    <row r="17" spans="3:22" ht="21" x14ac:dyDescent="0.25">
      <c r="F17" s="106" t="s">
        <v>8</v>
      </c>
      <c r="P17" s="106" t="s">
        <v>51</v>
      </c>
    </row>
    <row r="18" spans="3:22" ht="15.75" thickBot="1" x14ac:dyDescent="0.3"/>
    <row r="19" spans="3:22" ht="16.5" thickBot="1" x14ac:dyDescent="0.3">
      <c r="C19" s="234" t="s">
        <v>90</v>
      </c>
      <c r="D19" s="235"/>
      <c r="E19" s="235"/>
      <c r="F19" s="235"/>
      <c r="G19" s="235"/>
      <c r="H19" s="235"/>
      <c r="I19" s="236"/>
      <c r="M19" s="234" t="s">
        <v>90</v>
      </c>
      <c r="N19" s="235"/>
      <c r="O19" s="235"/>
      <c r="P19" s="235"/>
      <c r="Q19" s="235"/>
      <c r="R19" s="235"/>
      <c r="S19" s="235"/>
      <c r="T19" s="236"/>
    </row>
    <row r="20" spans="3:22" x14ac:dyDescent="0.25">
      <c r="C20" s="148" t="s">
        <v>69</v>
      </c>
      <c r="D20" s="237" t="s">
        <v>68</v>
      </c>
      <c r="E20" s="238"/>
      <c r="F20" s="238"/>
      <c r="G20" s="238"/>
      <c r="H20" s="238"/>
      <c r="I20" s="239"/>
      <c r="M20" s="148" t="s">
        <v>87</v>
      </c>
      <c r="N20" s="237" t="s">
        <v>62</v>
      </c>
      <c r="O20" s="238"/>
      <c r="P20" s="238"/>
      <c r="Q20" s="238"/>
      <c r="R20" s="238"/>
      <c r="S20" s="238"/>
      <c r="T20" s="239"/>
    </row>
    <row r="21" spans="3:22" x14ac:dyDescent="0.25">
      <c r="C21" s="149" t="s">
        <v>70</v>
      </c>
      <c r="D21" s="217" t="s">
        <v>60</v>
      </c>
      <c r="E21" s="218"/>
      <c r="F21" s="218"/>
      <c r="G21" s="218"/>
      <c r="H21" s="218"/>
      <c r="I21" s="219"/>
      <c r="M21" s="149" t="s">
        <v>89</v>
      </c>
      <c r="N21" s="217" t="s">
        <v>94</v>
      </c>
      <c r="O21" s="218"/>
      <c r="P21" s="218"/>
      <c r="Q21" s="218"/>
      <c r="R21" s="218"/>
      <c r="S21" s="218"/>
      <c r="T21" s="219"/>
    </row>
    <row r="22" spans="3:22" x14ac:dyDescent="0.25">
      <c r="C22" s="149" t="s">
        <v>71</v>
      </c>
      <c r="D22" s="217" t="s">
        <v>61</v>
      </c>
      <c r="E22" s="218"/>
      <c r="F22" s="218"/>
      <c r="G22" s="218"/>
      <c r="H22" s="218"/>
      <c r="I22" s="219"/>
      <c r="M22" s="149" t="s">
        <v>91</v>
      </c>
      <c r="N22" s="217" t="s">
        <v>93</v>
      </c>
      <c r="O22" s="218"/>
      <c r="P22" s="218"/>
      <c r="Q22" s="218"/>
      <c r="R22" s="218"/>
      <c r="S22" s="218"/>
      <c r="T22" s="219"/>
    </row>
    <row r="23" spans="3:22" x14ac:dyDescent="0.25">
      <c r="C23" s="149" t="s">
        <v>72</v>
      </c>
      <c r="D23" s="240" t="s">
        <v>82</v>
      </c>
      <c r="E23" s="241"/>
      <c r="F23" s="241"/>
      <c r="G23" s="241"/>
      <c r="H23" s="241"/>
      <c r="I23" s="242"/>
      <c r="M23" s="149" t="s">
        <v>96</v>
      </c>
      <c r="N23" s="240" t="s">
        <v>64</v>
      </c>
      <c r="O23" s="241"/>
      <c r="P23" s="241"/>
      <c r="Q23" s="241"/>
      <c r="R23" s="241"/>
      <c r="S23" s="241"/>
      <c r="T23" s="242"/>
    </row>
    <row r="24" spans="3:22" x14ac:dyDescent="0.25">
      <c r="C24" s="149" t="s">
        <v>73</v>
      </c>
      <c r="D24" s="247" t="s">
        <v>63</v>
      </c>
      <c r="E24" s="248"/>
      <c r="F24" s="248"/>
      <c r="G24" s="248"/>
      <c r="H24" s="248"/>
      <c r="I24" s="249"/>
      <c r="M24" s="149" t="s">
        <v>97</v>
      </c>
      <c r="N24" s="217" t="s">
        <v>65</v>
      </c>
      <c r="O24" s="218"/>
      <c r="P24" s="218"/>
      <c r="Q24" s="218"/>
      <c r="R24" s="218"/>
      <c r="S24" s="218"/>
      <c r="T24" s="219"/>
    </row>
    <row r="25" spans="3:22" x14ac:dyDescent="0.25">
      <c r="C25" s="149" t="s">
        <v>74</v>
      </c>
      <c r="D25" s="220" t="s">
        <v>86</v>
      </c>
      <c r="E25" s="221"/>
      <c r="F25" s="221"/>
      <c r="G25" s="221"/>
      <c r="H25" s="221"/>
      <c r="I25" s="222"/>
      <c r="M25" s="149" t="s">
        <v>98</v>
      </c>
      <c r="N25" s="220" t="s">
        <v>66</v>
      </c>
      <c r="O25" s="221"/>
      <c r="P25" s="221"/>
      <c r="Q25" s="221"/>
      <c r="R25" s="221"/>
      <c r="S25" s="221"/>
      <c r="T25" s="222"/>
    </row>
    <row r="26" spans="3:22" x14ac:dyDescent="0.25">
      <c r="C26" s="149" t="s">
        <v>75</v>
      </c>
      <c r="D26" s="217" t="s">
        <v>119</v>
      </c>
      <c r="E26" s="218"/>
      <c r="F26" s="218"/>
      <c r="G26" s="218"/>
      <c r="H26" s="218"/>
      <c r="I26" s="219"/>
      <c r="M26" s="149" t="s">
        <v>102</v>
      </c>
      <c r="N26" s="217" t="s">
        <v>126</v>
      </c>
      <c r="O26" s="218"/>
      <c r="P26" s="218"/>
      <c r="Q26" s="218"/>
      <c r="R26" s="218"/>
      <c r="S26" s="218"/>
      <c r="T26" s="219"/>
    </row>
    <row r="27" spans="3:22" x14ac:dyDescent="0.25">
      <c r="C27" s="149" t="s">
        <v>76</v>
      </c>
      <c r="D27" s="217" t="s">
        <v>120</v>
      </c>
      <c r="E27" s="218"/>
      <c r="F27" s="218"/>
      <c r="G27" s="218"/>
      <c r="H27" s="218"/>
      <c r="I27" s="219"/>
      <c r="M27" s="149" t="s">
        <v>103</v>
      </c>
      <c r="N27" s="217" t="s">
        <v>123</v>
      </c>
      <c r="O27" s="218"/>
      <c r="P27" s="218"/>
      <c r="Q27" s="218"/>
      <c r="R27" s="218"/>
      <c r="S27" s="218"/>
      <c r="T27" s="219"/>
    </row>
    <row r="28" spans="3:22" x14ac:dyDescent="0.25">
      <c r="C28" s="149" t="s">
        <v>77</v>
      </c>
      <c r="D28" s="217" t="s">
        <v>121</v>
      </c>
      <c r="E28" s="218"/>
      <c r="F28" s="218"/>
      <c r="G28" s="218"/>
      <c r="H28" s="218"/>
      <c r="I28" s="219"/>
      <c r="M28" s="149" t="s">
        <v>104</v>
      </c>
      <c r="N28" s="217" t="s">
        <v>124</v>
      </c>
      <c r="O28" s="218"/>
      <c r="P28" s="218"/>
      <c r="Q28" s="218"/>
      <c r="R28" s="218"/>
      <c r="S28" s="218"/>
      <c r="T28" s="219"/>
    </row>
    <row r="29" spans="3:22" x14ac:dyDescent="0.25">
      <c r="C29" s="149" t="s">
        <v>78</v>
      </c>
      <c r="D29" s="217" t="s">
        <v>122</v>
      </c>
      <c r="E29" s="218"/>
      <c r="F29" s="218"/>
      <c r="G29" s="218"/>
      <c r="H29" s="218"/>
      <c r="I29" s="219"/>
      <c r="M29" s="149" t="s">
        <v>105</v>
      </c>
      <c r="N29" s="220" t="s">
        <v>125</v>
      </c>
      <c r="O29" s="221"/>
      <c r="P29" s="221"/>
      <c r="Q29" s="221"/>
      <c r="R29" s="221"/>
      <c r="S29" s="221"/>
      <c r="T29" s="222"/>
    </row>
    <row r="30" spans="3:22" ht="15" customHeight="1" x14ac:dyDescent="0.25">
      <c r="C30" s="153" t="s">
        <v>79</v>
      </c>
      <c r="D30" s="214" t="s">
        <v>158</v>
      </c>
      <c r="E30" s="215"/>
      <c r="F30" s="215"/>
      <c r="G30" s="215"/>
      <c r="H30" s="215"/>
      <c r="I30" s="216"/>
      <c r="J30" s="35"/>
      <c r="K30" s="35"/>
      <c r="L30" s="35"/>
      <c r="M30" s="153" t="s">
        <v>109</v>
      </c>
      <c r="N30" s="211" t="s">
        <v>137</v>
      </c>
      <c r="O30" s="212"/>
      <c r="P30" s="212"/>
      <c r="Q30" s="212"/>
      <c r="R30" s="212"/>
      <c r="S30" s="212"/>
      <c r="T30" s="213"/>
    </row>
    <row r="31" spans="3:22" ht="15" customHeight="1" x14ac:dyDescent="0.25">
      <c r="C31" s="153" t="s">
        <v>106</v>
      </c>
      <c r="D31" s="211" t="s">
        <v>157</v>
      </c>
      <c r="E31" s="212"/>
      <c r="F31" s="212"/>
      <c r="G31" s="212"/>
      <c r="H31" s="212"/>
      <c r="I31" s="213"/>
      <c r="J31" s="35"/>
      <c r="K31" s="35"/>
      <c r="L31" s="35"/>
      <c r="M31" s="153" t="s">
        <v>110</v>
      </c>
      <c r="N31" s="211" t="s">
        <v>140</v>
      </c>
      <c r="O31" s="212"/>
      <c r="P31" s="212"/>
      <c r="Q31" s="212"/>
      <c r="R31" s="212"/>
      <c r="S31" s="212"/>
      <c r="T31" s="213"/>
      <c r="U31" s="113"/>
      <c r="V31" s="113"/>
    </row>
    <row r="32" spans="3:22" ht="15" customHeight="1" x14ac:dyDescent="0.25">
      <c r="C32" s="153" t="s">
        <v>107</v>
      </c>
      <c r="D32" s="211" t="s">
        <v>117</v>
      </c>
      <c r="E32" s="212"/>
      <c r="F32" s="212"/>
      <c r="G32" s="212"/>
      <c r="H32" s="212"/>
      <c r="I32" s="213"/>
      <c r="J32" s="35"/>
      <c r="K32" s="35"/>
      <c r="L32" s="35"/>
      <c r="M32" s="153" t="s">
        <v>111</v>
      </c>
      <c r="N32" s="211" t="s">
        <v>142</v>
      </c>
      <c r="O32" s="212"/>
      <c r="P32" s="212"/>
      <c r="Q32" s="212"/>
      <c r="R32" s="212"/>
      <c r="S32" s="212"/>
      <c r="T32" s="213"/>
      <c r="U32" s="113"/>
      <c r="V32" s="113"/>
    </row>
    <row r="33" spans="2:22" ht="15" customHeight="1" x14ac:dyDescent="0.25">
      <c r="C33" s="153" t="s">
        <v>108</v>
      </c>
      <c r="D33" s="228" t="s">
        <v>118</v>
      </c>
      <c r="E33" s="229"/>
      <c r="F33" s="229"/>
      <c r="G33" s="229"/>
      <c r="H33" s="229"/>
      <c r="I33" s="230"/>
      <c r="J33" s="35"/>
      <c r="K33" s="35"/>
      <c r="L33" s="35"/>
      <c r="M33" s="153" t="s">
        <v>112</v>
      </c>
      <c r="N33" s="228" t="s">
        <v>144</v>
      </c>
      <c r="O33" s="229"/>
      <c r="P33" s="229"/>
      <c r="Q33" s="229"/>
      <c r="R33" s="229"/>
      <c r="S33" s="229"/>
      <c r="T33" s="230"/>
      <c r="U33" s="113"/>
      <c r="V33" s="113"/>
    </row>
    <row r="34" spans="2:22" ht="15" customHeight="1" x14ac:dyDescent="0.25">
      <c r="C34" s="153" t="s">
        <v>114</v>
      </c>
      <c r="D34" s="211" t="s">
        <v>160</v>
      </c>
      <c r="E34" s="212"/>
      <c r="F34" s="212"/>
      <c r="G34" s="212"/>
      <c r="H34" s="212"/>
      <c r="I34" s="213"/>
      <c r="J34" s="35"/>
      <c r="K34" s="35"/>
      <c r="L34" s="35"/>
      <c r="M34" s="153" t="s">
        <v>113</v>
      </c>
      <c r="N34" s="211" t="s">
        <v>163</v>
      </c>
      <c r="O34" s="212"/>
      <c r="P34" s="212"/>
      <c r="Q34" s="212"/>
      <c r="R34" s="212"/>
      <c r="S34" s="212"/>
      <c r="T34" s="213"/>
      <c r="U34" s="113"/>
      <c r="V34" s="113"/>
    </row>
    <row r="35" spans="2:22" ht="15" customHeight="1" x14ac:dyDescent="0.25">
      <c r="C35" s="153" t="s">
        <v>145</v>
      </c>
      <c r="D35" s="211" t="s">
        <v>159</v>
      </c>
      <c r="E35" s="212"/>
      <c r="F35" s="212"/>
      <c r="G35" s="212"/>
      <c r="H35" s="212"/>
      <c r="I35" s="213"/>
      <c r="J35" s="35"/>
      <c r="K35" s="35"/>
      <c r="L35" s="35"/>
      <c r="M35" s="153" t="s">
        <v>148</v>
      </c>
      <c r="N35" s="211" t="s">
        <v>162</v>
      </c>
      <c r="O35" s="212"/>
      <c r="P35" s="212"/>
      <c r="Q35" s="212"/>
      <c r="R35" s="212"/>
      <c r="S35" s="212"/>
      <c r="T35" s="213"/>
      <c r="U35" s="113"/>
      <c r="V35" s="113"/>
    </row>
    <row r="36" spans="2:22" ht="15" customHeight="1" x14ac:dyDescent="0.25">
      <c r="C36" s="153" t="s">
        <v>146</v>
      </c>
      <c r="D36" s="211" t="s">
        <v>156</v>
      </c>
      <c r="E36" s="212"/>
      <c r="F36" s="212"/>
      <c r="G36" s="212"/>
      <c r="H36" s="212"/>
      <c r="I36" s="213"/>
      <c r="J36" s="35"/>
      <c r="K36" s="35"/>
      <c r="L36" s="35"/>
      <c r="M36" s="153" t="s">
        <v>149</v>
      </c>
      <c r="N36" s="211" t="s">
        <v>166</v>
      </c>
      <c r="O36" s="212"/>
      <c r="P36" s="212"/>
      <c r="Q36" s="212"/>
      <c r="R36" s="212"/>
      <c r="S36" s="212"/>
      <c r="T36" s="213"/>
      <c r="U36" s="113"/>
      <c r="V36" s="113"/>
    </row>
    <row r="37" spans="2:22" ht="15" customHeight="1" x14ac:dyDescent="0.25">
      <c r="C37" s="153" t="s">
        <v>147</v>
      </c>
      <c r="D37" s="228" t="s">
        <v>155</v>
      </c>
      <c r="E37" s="229"/>
      <c r="F37" s="229"/>
      <c r="G37" s="229"/>
      <c r="H37" s="229"/>
      <c r="I37" s="230"/>
      <c r="J37" s="35"/>
      <c r="K37" s="35"/>
      <c r="L37" s="35"/>
      <c r="M37" s="153" t="s">
        <v>150</v>
      </c>
      <c r="N37" s="228" t="s">
        <v>168</v>
      </c>
      <c r="O37" s="229"/>
      <c r="P37" s="229"/>
      <c r="Q37" s="229"/>
      <c r="R37" s="229"/>
      <c r="S37" s="229"/>
      <c r="T37" s="230"/>
      <c r="U37" s="113"/>
      <c r="V37" s="113"/>
    </row>
    <row r="38" spans="2:22" ht="15" customHeight="1" x14ac:dyDescent="0.25">
      <c r="C38" s="153" t="s">
        <v>169</v>
      </c>
      <c r="D38" s="211" t="s">
        <v>178</v>
      </c>
      <c r="E38" s="212"/>
      <c r="F38" s="212"/>
      <c r="G38" s="212"/>
      <c r="H38" s="212"/>
      <c r="I38" s="213"/>
      <c r="J38" s="35"/>
      <c r="K38" s="35"/>
      <c r="L38" s="35"/>
      <c r="M38" s="153" t="s">
        <v>173</v>
      </c>
      <c r="N38" s="214" t="s">
        <v>186</v>
      </c>
      <c r="O38" s="215"/>
      <c r="P38" s="215"/>
      <c r="Q38" s="215"/>
      <c r="R38" s="215"/>
      <c r="S38" s="215"/>
      <c r="T38" s="216"/>
      <c r="U38" s="113"/>
      <c r="V38" s="113"/>
    </row>
    <row r="39" spans="2:22" ht="15" customHeight="1" x14ac:dyDescent="0.25">
      <c r="C39" s="153" t="s">
        <v>170</v>
      </c>
      <c r="D39" s="211" t="s">
        <v>180</v>
      </c>
      <c r="E39" s="212"/>
      <c r="F39" s="212"/>
      <c r="G39" s="212"/>
      <c r="H39" s="212"/>
      <c r="I39" s="213"/>
      <c r="J39" s="35"/>
      <c r="K39" s="35"/>
      <c r="L39" s="35"/>
      <c r="M39" s="153" t="s">
        <v>174</v>
      </c>
      <c r="N39" s="211" t="s">
        <v>188</v>
      </c>
      <c r="O39" s="212"/>
      <c r="P39" s="212"/>
      <c r="Q39" s="212"/>
      <c r="R39" s="212"/>
      <c r="S39" s="212"/>
      <c r="T39" s="213"/>
      <c r="U39" s="113"/>
      <c r="V39" s="113"/>
    </row>
    <row r="40" spans="2:22" ht="15" customHeight="1" x14ac:dyDescent="0.25">
      <c r="C40" s="153" t="s">
        <v>171</v>
      </c>
      <c r="D40" s="211" t="s">
        <v>182</v>
      </c>
      <c r="E40" s="212"/>
      <c r="F40" s="212"/>
      <c r="G40" s="212"/>
      <c r="H40" s="212"/>
      <c r="I40" s="213"/>
      <c r="J40" s="35"/>
      <c r="K40" s="35"/>
      <c r="L40" s="35"/>
      <c r="M40" s="153" t="s">
        <v>175</v>
      </c>
      <c r="N40" s="211" t="s">
        <v>191</v>
      </c>
      <c r="O40" s="212"/>
      <c r="P40" s="212"/>
      <c r="Q40" s="212"/>
      <c r="R40" s="212"/>
      <c r="S40" s="212"/>
      <c r="T40" s="213"/>
      <c r="U40" s="113"/>
      <c r="V40" s="113"/>
    </row>
    <row r="41" spans="2:22" ht="15.75" customHeight="1" thickBot="1" x14ac:dyDescent="0.3">
      <c r="C41" s="154" t="s">
        <v>172</v>
      </c>
      <c r="D41" s="231" t="s">
        <v>184</v>
      </c>
      <c r="E41" s="232"/>
      <c r="F41" s="232"/>
      <c r="G41" s="232"/>
      <c r="H41" s="232"/>
      <c r="I41" s="233"/>
      <c r="J41" s="35"/>
      <c r="K41" s="35"/>
      <c r="L41" s="35"/>
      <c r="M41" s="154" t="s">
        <v>176</v>
      </c>
      <c r="N41" s="231" t="s">
        <v>192</v>
      </c>
      <c r="O41" s="232"/>
      <c r="P41" s="232"/>
      <c r="Q41" s="232"/>
      <c r="R41" s="232"/>
      <c r="S41" s="232"/>
      <c r="T41" s="233"/>
      <c r="U41" s="113"/>
      <c r="V41" s="113"/>
    </row>
    <row r="42" spans="2:22" ht="15.75" thickBot="1" x14ac:dyDescent="0.3">
      <c r="U42" s="29"/>
      <c r="V42" s="29"/>
    </row>
    <row r="43" spans="2:22" ht="15.75" thickBot="1" x14ac:dyDescent="0.3">
      <c r="B43" s="174" t="s">
        <v>67</v>
      </c>
      <c r="C43" s="175"/>
      <c r="D43" s="175"/>
      <c r="E43" s="175"/>
      <c r="F43" s="175"/>
      <c r="G43" s="175"/>
      <c r="H43" s="175"/>
      <c r="I43" s="175"/>
      <c r="J43" s="176"/>
      <c r="L43" s="174" t="s">
        <v>88</v>
      </c>
      <c r="M43" s="175"/>
      <c r="N43" s="175"/>
      <c r="O43" s="175"/>
      <c r="P43" s="175"/>
      <c r="Q43" s="175"/>
      <c r="R43" s="175"/>
      <c r="S43" s="175"/>
      <c r="T43" s="176"/>
      <c r="U43" s="15"/>
      <c r="V43" s="15"/>
    </row>
    <row r="44" spans="2:22" ht="15.75" thickBot="1" x14ac:dyDescent="0.3">
      <c r="B44" s="3" t="s">
        <v>16</v>
      </c>
      <c r="C44" s="4">
        <v>93</v>
      </c>
      <c r="D44" s="7">
        <v>94</v>
      </c>
      <c r="E44" s="7">
        <v>95</v>
      </c>
      <c r="F44" s="7">
        <v>96</v>
      </c>
      <c r="G44" s="7">
        <v>97</v>
      </c>
      <c r="H44" s="7">
        <v>98</v>
      </c>
      <c r="I44" s="8">
        <v>99</v>
      </c>
      <c r="J44" s="97" t="s">
        <v>15</v>
      </c>
      <c r="L44" s="3" t="s">
        <v>16</v>
      </c>
      <c r="M44" s="4">
        <v>93</v>
      </c>
      <c r="N44" s="7">
        <v>94</v>
      </c>
      <c r="O44" s="7">
        <v>95</v>
      </c>
      <c r="P44" s="7">
        <v>96</v>
      </c>
      <c r="Q44" s="7">
        <v>97</v>
      </c>
      <c r="R44" s="7">
        <v>98</v>
      </c>
      <c r="S44" s="8">
        <v>99</v>
      </c>
      <c r="T44" s="97" t="s">
        <v>15</v>
      </c>
      <c r="U44" s="15"/>
      <c r="V44" s="15"/>
    </row>
    <row r="45" spans="2:22" x14ac:dyDescent="0.25">
      <c r="B45" s="11">
        <v>93</v>
      </c>
      <c r="C45" s="15">
        <f>'STEP 3 - Delivery model'!C52/$E$15</f>
        <v>0</v>
      </c>
      <c r="D45" s="15">
        <f>'STEP 3 - Delivery model'!D52/$E$15</f>
        <v>0</v>
      </c>
      <c r="E45" s="15">
        <f>'STEP 3 - Delivery model'!E52/$E$15</f>
        <v>0</v>
      </c>
      <c r="F45" s="15">
        <f>'STEP 3 - Delivery model'!F52/$E$15</f>
        <v>0</v>
      </c>
      <c r="G45" s="15">
        <f>'STEP 3 - Delivery model'!G52/$E$15</f>
        <v>0</v>
      </c>
      <c r="H45" s="15">
        <f>'STEP 3 - Delivery model'!H52/$E$15</f>
        <v>0</v>
      </c>
      <c r="I45" s="15">
        <f>'STEP 3 - Delivery model'!I52/$E$15</f>
        <v>0</v>
      </c>
      <c r="J45" s="101">
        <f>SUM(C45:I45)</f>
        <v>0</v>
      </c>
      <c r="L45" s="11">
        <v>93</v>
      </c>
      <c r="M45" s="15">
        <f>'STEP 3 - Delivery model'!M52/$E$15</f>
        <v>27.262582010642955</v>
      </c>
      <c r="N45" s="15">
        <f>'STEP 3 - Delivery model'!N52/$E$15</f>
        <v>0.9125129586913393</v>
      </c>
      <c r="O45" s="15">
        <f>'STEP 3 - Delivery model'!O52/$E$15</f>
        <v>7.5380070215858019E-2</v>
      </c>
      <c r="P45" s="15">
        <f>'STEP 3 - Delivery model'!P52/$E$15</f>
        <v>2.3187866752285555</v>
      </c>
      <c r="Q45" s="15">
        <f>'STEP 3 - Delivery model'!Q52/$E$15</f>
        <v>0.29019855666018801</v>
      </c>
      <c r="R45" s="15">
        <f>'STEP 3 - Delivery model'!R52/$E$15</f>
        <v>0.10743526667526765</v>
      </c>
      <c r="S45" s="15">
        <f>'STEP 3 - Delivery model'!S52/$E$15</f>
        <v>0.93443228615204221</v>
      </c>
      <c r="T45" s="101">
        <f>SUM(M45:S45)</f>
        <v>31.901327824266204</v>
      </c>
      <c r="U45" s="15"/>
      <c r="V45" s="15"/>
    </row>
    <row r="46" spans="2:22" x14ac:dyDescent="0.25">
      <c r="B46" s="79">
        <v>94</v>
      </c>
      <c r="C46" s="15">
        <f>'STEP 3 - Delivery model'!C53/$E$15</f>
        <v>0</v>
      </c>
      <c r="D46" s="15">
        <f>'STEP 3 - Delivery model'!D53/$E$15</f>
        <v>0</v>
      </c>
      <c r="E46" s="15">
        <f>'STEP 3 - Delivery model'!E53/$E$15</f>
        <v>0</v>
      </c>
      <c r="F46" s="15">
        <f>'STEP 3 - Delivery model'!F53/$E$15</f>
        <v>0</v>
      </c>
      <c r="G46" s="15">
        <f>'STEP 3 - Delivery model'!G53/$E$15</f>
        <v>0</v>
      </c>
      <c r="H46" s="15">
        <f>'STEP 3 - Delivery model'!H53/$E$15</f>
        <v>0</v>
      </c>
      <c r="I46" s="15">
        <f>'STEP 3 - Delivery model'!I53/$E$15</f>
        <v>0</v>
      </c>
      <c r="J46" s="102">
        <f t="shared" ref="J46:J51" si="0">SUM(C46:I46)</f>
        <v>0</v>
      </c>
      <c r="L46" s="79">
        <v>94</v>
      </c>
      <c r="M46" s="15">
        <f>'STEP 3 - Delivery model'!M53/$E$15</f>
        <v>41.394419658460748</v>
      </c>
      <c r="N46" s="15">
        <f>'STEP 3 - Delivery model'!N53/$E$15</f>
        <v>1.70493820064779</v>
      </c>
      <c r="O46" s="15">
        <f>'STEP 3 - Delivery model'!O53/$E$15</f>
        <v>0.12638801281429202</v>
      </c>
      <c r="P46" s="15">
        <f>'STEP 3 - Delivery model'!P53/$E$15</f>
        <v>3.6721882502056955</v>
      </c>
      <c r="Q46" s="15">
        <f>'STEP 3 - Delivery model'!Q53/$E$15</f>
        <v>0.46908352643808099</v>
      </c>
      <c r="R46" s="15">
        <f>'STEP 3 - Delivery model'!R53/$E$15</f>
        <v>0.17359820336027629</v>
      </c>
      <c r="S46" s="15">
        <f>'STEP 3 - Delivery model'!S53/$E$15</f>
        <v>1.4847167358631821</v>
      </c>
      <c r="T46" s="102">
        <f t="shared" ref="T46:T52" si="1">SUM(M46:S46)</f>
        <v>49.025332587790061</v>
      </c>
      <c r="U46" s="15"/>
      <c r="V46" s="15"/>
    </row>
    <row r="47" spans="2:22" x14ac:dyDescent="0.25">
      <c r="B47" s="79">
        <v>95</v>
      </c>
      <c r="C47" s="15">
        <f>'STEP 3 - Delivery model'!C54/$E$15</f>
        <v>0.40946840524534828</v>
      </c>
      <c r="D47" s="15">
        <f>'STEP 3 - Delivery model'!D54/$E$15</f>
        <v>2.6193141404037548E-3</v>
      </c>
      <c r="E47" s="15">
        <f>'STEP 3 - Delivery model'!E54/$E$15</f>
        <v>3.0913609949597951E-3</v>
      </c>
      <c r="F47" s="15">
        <f>'STEP 3 - Delivery model'!F54/$E$15</f>
        <v>2.0254399064726151E-2</v>
      </c>
      <c r="G47" s="15">
        <f>'STEP 3 - Delivery model'!G54/$E$15</f>
        <v>0.29763945389938262</v>
      </c>
      <c r="H47" s="15">
        <f>'STEP 3 - Delivery model'!H54/$E$15</f>
        <v>7.8372949253633362E-3</v>
      </c>
      <c r="I47" s="15">
        <f>'STEP 3 - Delivery model'!I54/$E$15</f>
        <v>0.29787398160583989</v>
      </c>
      <c r="J47" s="102">
        <f t="shared" si="0"/>
        <v>1.0387842098760238</v>
      </c>
      <c r="L47" s="79">
        <v>95</v>
      </c>
      <c r="M47" s="15">
        <f>'STEP 3 - Delivery model'!M54/$E$15</f>
        <v>30.758295614867635</v>
      </c>
      <c r="N47" s="15">
        <f>'STEP 3 - Delivery model'!N54/$E$15</f>
        <v>1.151841872330017</v>
      </c>
      <c r="O47" s="15">
        <f>'STEP 3 - Delivery model'!O54/$E$15</f>
        <v>0.1009507752391848</v>
      </c>
      <c r="P47" s="15">
        <f>'STEP 3 - Delivery model'!P54/$E$15</f>
        <v>2.7743504913877364</v>
      </c>
      <c r="Q47" s="15">
        <f>'STEP 3 - Delivery model'!Q54/$E$15</f>
        <v>0.35226491133387683</v>
      </c>
      <c r="R47" s="15">
        <f>'STEP 3 - Delivery model'!R54/$E$15</f>
        <v>0.13015329323283609</v>
      </c>
      <c r="S47" s="15">
        <f>'STEP 3 - Delivery model'!S54/$E$15</f>
        <v>1.1111423920919037</v>
      </c>
      <c r="T47" s="102">
        <f t="shared" si="1"/>
        <v>36.378999350483191</v>
      </c>
      <c r="U47" s="15"/>
      <c r="V47" s="15"/>
    </row>
    <row r="48" spans="2:22" x14ac:dyDescent="0.25">
      <c r="B48" s="79">
        <v>96</v>
      </c>
      <c r="C48" s="15">
        <f>'STEP 3 - Delivery model'!C55/$E$15</f>
        <v>69.373227145635298</v>
      </c>
      <c r="D48" s="15">
        <f>'STEP 3 - Delivery model'!D55/$E$15</f>
        <v>0.42868791917352528</v>
      </c>
      <c r="E48" s="15">
        <f>'STEP 3 - Delivery model'!E55/$E$15</f>
        <v>0.49159673814692395</v>
      </c>
      <c r="F48" s="15">
        <f>'STEP 3 - Delivery model'!F55/$E$15</f>
        <v>3.6550131701982558</v>
      </c>
      <c r="G48" s="15">
        <f>'STEP 3 - Delivery model'!G55/$E$15</f>
        <v>50.902833713720689</v>
      </c>
      <c r="H48" s="15">
        <f>'STEP 3 - Delivery model'!H55/$E$15</f>
        <v>1.3583863043577933</v>
      </c>
      <c r="I48" s="15">
        <f>'STEP 3 - Delivery model'!I55/$E$15</f>
        <v>52.878309045900096</v>
      </c>
      <c r="J48" s="102">
        <f t="shared" si="0"/>
        <v>179.08805403713259</v>
      </c>
      <c r="L48" s="79">
        <v>96</v>
      </c>
      <c r="M48" s="15">
        <f>'STEP 3 - Delivery model'!M55/$E$15</f>
        <v>50.820315121755179</v>
      </c>
      <c r="N48" s="15">
        <f>'STEP 3 - Delivery model'!N55/$E$15</f>
        <v>1.8006918540458696</v>
      </c>
      <c r="O48" s="15">
        <f>'STEP 3 - Delivery model'!O55/$E$15</f>
        <v>0.1507180185004558</v>
      </c>
      <c r="P48" s="15">
        <f>'STEP 3 - Delivery model'!P55/$E$15</f>
        <v>5.070763385584045</v>
      </c>
      <c r="Q48" s="15">
        <f>'STEP 3 - Delivery model'!Q55/$E$15</f>
        <v>0.59084342767699238</v>
      </c>
      <c r="R48" s="15">
        <f>'STEP 3 - Delivery model'!R55/$E$15</f>
        <v>0.22302174734531027</v>
      </c>
      <c r="S48" s="15">
        <f>'STEP 3 - Delivery model'!S55/$E$15</f>
        <v>1.9782555101776618</v>
      </c>
      <c r="T48" s="102">
        <f t="shared" si="1"/>
        <v>60.63460906508552</v>
      </c>
      <c r="U48" s="113"/>
      <c r="V48" s="113"/>
    </row>
    <row r="49" spans="2:22" x14ac:dyDescent="0.25">
      <c r="B49" s="79">
        <v>97</v>
      </c>
      <c r="C49" s="15">
        <f>'STEP 3 - Delivery model'!C56/$E$15</f>
        <v>7.4602484268245606</v>
      </c>
      <c r="D49" s="15">
        <f>'STEP 3 - Delivery model'!D56/$E$15</f>
        <v>4.6485935548969397E-2</v>
      </c>
      <c r="E49" s="15">
        <f>'STEP 3 - Delivery model'!E56/$E$15</f>
        <v>5.2624233616349672E-2</v>
      </c>
      <c r="F49" s="15">
        <f>'STEP 3 - Delivery model'!F56/$E$15</f>
        <v>0.37687395979044108</v>
      </c>
      <c r="G49" s="15">
        <f>'STEP 3 - Delivery model'!G56/$E$15</f>
        <v>6.0457885709039374</v>
      </c>
      <c r="H49" s="15">
        <f>'STEP 3 - Delivery model'!H56/$E$15</f>
        <v>0.15460064832272233</v>
      </c>
      <c r="I49" s="15">
        <f>'STEP 3 - Delivery model'!I56/$E$15</f>
        <v>5.6676895583001858</v>
      </c>
      <c r="J49" s="102">
        <f t="shared" si="0"/>
        <v>19.804311333307169</v>
      </c>
      <c r="L49" s="79">
        <v>97</v>
      </c>
      <c r="M49" s="15">
        <f>'STEP 3 - Delivery model'!M56/$E$15</f>
        <v>40.916014519401571</v>
      </c>
      <c r="N49" s="15">
        <f>'STEP 3 - Delivery model'!N56/$E$15</f>
        <v>1.4692160787353501</v>
      </c>
      <c r="O49" s="15">
        <f>'STEP 3 - Delivery model'!O56/$E$15</f>
        <v>0.12046081174941393</v>
      </c>
      <c r="P49" s="15">
        <f>'STEP 3 - Delivery model'!P56/$E$15</f>
        <v>3.817003729468198</v>
      </c>
      <c r="Q49" s="15">
        <f>'STEP 3 - Delivery model'!Q56/$E$15</f>
        <v>0.55765775354850933</v>
      </c>
      <c r="R49" s="15">
        <f>'STEP 3 - Delivery model'!R56/$E$15</f>
        <v>0.19661008177631056</v>
      </c>
      <c r="S49" s="15">
        <f>'STEP 3 - Delivery model'!S56/$E$15</f>
        <v>1.5843302705319577</v>
      </c>
      <c r="T49" s="102">
        <f t="shared" si="1"/>
        <v>48.661293245211318</v>
      </c>
      <c r="U49" s="113"/>
      <c r="V49" s="113"/>
    </row>
    <row r="50" spans="2:22" x14ac:dyDescent="0.25">
      <c r="B50" s="79">
        <v>98</v>
      </c>
      <c r="C50" s="15">
        <f>'STEP 3 - Delivery model'!C57/$E$15</f>
        <v>88.639072413911393</v>
      </c>
      <c r="D50" s="15">
        <f>'STEP 3 - Delivery model'!D57/$E$15</f>
        <v>0.5523268474652101</v>
      </c>
      <c r="E50" s="15">
        <f>'STEP 3 - Delivery model'!E57/$E$15</f>
        <v>0.62527551868102005</v>
      </c>
      <c r="F50" s="15">
        <f>'STEP 3 - Delivery model'!F57/$E$15</f>
        <v>4.5066176217181733</v>
      </c>
      <c r="G50" s="15">
        <f>'STEP 3 - Delivery model'!G57/$E$15</f>
        <v>68.28695197733353</v>
      </c>
      <c r="H50" s="15">
        <f>'STEP 3 - Delivery model'!H57/$E$15</f>
        <v>1.9093134240339871</v>
      </c>
      <c r="I50" s="15">
        <f>'STEP 3 - Delivery model'!I57/$E$15</f>
        <v>67.671402472896119</v>
      </c>
      <c r="J50" s="102">
        <f t="shared" si="0"/>
        <v>232.19096027603945</v>
      </c>
      <c r="L50" s="79">
        <v>98</v>
      </c>
      <c r="M50" s="15">
        <f>'STEP 3 - Delivery model'!M57/$E$15</f>
        <v>32.729978303599957</v>
      </c>
      <c r="N50" s="15">
        <f>'STEP 3 - Delivery model'!N57/$E$15</f>
        <v>1.1752826645007373</v>
      </c>
      <c r="O50" s="15">
        <f>'STEP 3 - Delivery model'!O57/$E$15</f>
        <v>9.6365181527959629E-2</v>
      </c>
      <c r="P50" s="15">
        <f>'STEP 3 - Delivery model'!P57/$E$15</f>
        <v>3.0848016509937199</v>
      </c>
      <c r="Q50" s="15">
        <f>'STEP 3 - Delivery model'!Q57/$E$15</f>
        <v>0.41137767031096661</v>
      </c>
      <c r="R50" s="15">
        <f>'STEP 3 - Delivery model'!R57/$E$15</f>
        <v>0.16731257411924128</v>
      </c>
      <c r="S50" s="15">
        <f>'STEP 3 - Delivery model'!S57/$E$15</f>
        <v>1.2773256978376308</v>
      </c>
      <c r="T50" s="102">
        <f t="shared" si="1"/>
        <v>38.942443742890212</v>
      </c>
      <c r="U50" s="113"/>
      <c r="V50" s="113"/>
    </row>
    <row r="51" spans="2:22" ht="15.75" thickBot="1" x14ac:dyDescent="0.3">
      <c r="B51" s="30">
        <v>99</v>
      </c>
      <c r="C51" s="15">
        <f>'STEP 3 - Delivery model'!C58/$E$15</f>
        <v>9.5882949262301995E-2</v>
      </c>
      <c r="D51" s="15">
        <f>'STEP 3 - Delivery model'!D58/$E$15</f>
        <v>5.9429549342914954E-4</v>
      </c>
      <c r="E51" s="15">
        <f>'STEP 3 - Delivery model'!E58/$E$15</f>
        <v>6.720566980285992E-4</v>
      </c>
      <c r="F51" s="15">
        <f>'STEP 3 - Delivery model'!F58/$E$15</f>
        <v>4.9416740435211347E-3</v>
      </c>
      <c r="G51" s="15">
        <f>'STEP 3 - Delivery model'!G58/$E$15</f>
        <v>7.138673005433957E-2</v>
      </c>
      <c r="H51" s="15">
        <f>'STEP 3 - Delivery model'!H58/$E$15</f>
        <v>1.9216858084456444E-3</v>
      </c>
      <c r="I51" s="15">
        <f>'STEP 3 - Delivery model'!I58/$E$15</f>
        <v>7.6179515549390009E-2</v>
      </c>
      <c r="J51" s="119">
        <f t="shared" si="0"/>
        <v>0.25157890690945611</v>
      </c>
      <c r="L51" s="30">
        <v>99</v>
      </c>
      <c r="M51" s="15">
        <f>'STEP 3 - Delivery model'!M58/$E$15</f>
        <v>39.554631492617212</v>
      </c>
      <c r="N51" s="15">
        <f>'STEP 3 - Delivery model'!N58/$E$15</f>
        <v>1.4083095308837146</v>
      </c>
      <c r="O51" s="15">
        <f>'STEP 3 - Delivery model'!O58/$E$15</f>
        <v>0.11527126544955549</v>
      </c>
      <c r="P51" s="15">
        <f>'STEP 3 - Delivery model'!P58/$E$15</f>
        <v>3.8100475514045375</v>
      </c>
      <c r="Q51" s="15">
        <f>'STEP 3 - Delivery model'!Q58/$E$15</f>
        <v>0.47071069601826476</v>
      </c>
      <c r="R51" s="15">
        <f>'STEP 3 - Delivery model'!R58/$E$15</f>
        <v>0.1801700367358377</v>
      </c>
      <c r="S51" s="15">
        <f>'STEP 3 - Delivery model'!S58/$E$15</f>
        <v>1.6453573349287995</v>
      </c>
      <c r="T51" s="119">
        <f t="shared" si="1"/>
        <v>47.184497908037919</v>
      </c>
      <c r="U51" s="113"/>
      <c r="V51" s="113"/>
    </row>
    <row r="52" spans="2:22" ht="15.75" thickBot="1" x14ac:dyDescent="0.3">
      <c r="B52" s="4" t="s">
        <v>15</v>
      </c>
      <c r="C52" s="116">
        <f>SUM(C45:C51)</f>
        <v>165.97789934087891</v>
      </c>
      <c r="D52" s="117">
        <f t="shared" ref="D52:I52" si="2">SUM(D45:D51)</f>
        <v>1.0307143118215376</v>
      </c>
      <c r="E52" s="117">
        <f t="shared" si="2"/>
        <v>1.1732599081372819</v>
      </c>
      <c r="F52" s="117">
        <f t="shared" si="2"/>
        <v>8.5637008248151183</v>
      </c>
      <c r="G52" s="117">
        <f t="shared" si="2"/>
        <v>125.60460044591188</v>
      </c>
      <c r="H52" s="117">
        <f t="shared" si="2"/>
        <v>3.4320593574483111</v>
      </c>
      <c r="I52" s="118">
        <f t="shared" si="2"/>
        <v>126.59145457425163</v>
      </c>
      <c r="J52" s="100">
        <f t="shared" ref="J52" si="3">SUM(C52:I52)</f>
        <v>432.37368876326468</v>
      </c>
      <c r="L52" s="4" t="s">
        <v>15</v>
      </c>
      <c r="M52" s="116">
        <f>SUM(M45:M51)</f>
        <v>263.43623672134527</v>
      </c>
      <c r="N52" s="117">
        <f t="shared" ref="N52:S52" si="4">SUM(N45:N51)</f>
        <v>9.6227931598348189</v>
      </c>
      <c r="O52" s="117">
        <f t="shared" si="4"/>
        <v>0.78553413549671969</v>
      </c>
      <c r="P52" s="117">
        <f t="shared" si="4"/>
        <v>24.547941734272484</v>
      </c>
      <c r="Q52" s="117">
        <f t="shared" si="4"/>
        <v>3.1421365419868788</v>
      </c>
      <c r="R52" s="117">
        <f t="shared" si="4"/>
        <v>1.1783012032450799</v>
      </c>
      <c r="S52" s="118">
        <f t="shared" si="4"/>
        <v>10.015560227583178</v>
      </c>
      <c r="T52" s="100">
        <f t="shared" si="1"/>
        <v>312.7285037237645</v>
      </c>
      <c r="U52" s="113"/>
      <c r="V52" s="113"/>
    </row>
    <row r="53" spans="2:22" ht="15.75" thickBot="1" x14ac:dyDescent="0.3">
      <c r="U53" s="113"/>
      <c r="V53" s="113"/>
    </row>
    <row r="54" spans="2:22" ht="15.75" thickBot="1" x14ac:dyDescent="0.3">
      <c r="B54" s="174" t="s">
        <v>80</v>
      </c>
      <c r="C54" s="175"/>
      <c r="D54" s="175"/>
      <c r="E54" s="175"/>
      <c r="F54" s="175"/>
      <c r="G54" s="175"/>
      <c r="H54" s="175"/>
      <c r="I54" s="175"/>
      <c r="J54" s="176"/>
      <c r="L54" s="174" t="s">
        <v>92</v>
      </c>
      <c r="M54" s="175"/>
      <c r="N54" s="175"/>
      <c r="O54" s="175"/>
      <c r="P54" s="175"/>
      <c r="Q54" s="175"/>
      <c r="R54" s="175"/>
      <c r="S54" s="175"/>
      <c r="T54" s="176"/>
      <c r="U54" s="113"/>
      <c r="V54" s="113"/>
    </row>
    <row r="55" spans="2:22" ht="15.75" thickBot="1" x14ac:dyDescent="0.3">
      <c r="B55" s="3" t="s">
        <v>16</v>
      </c>
      <c r="C55" s="4">
        <v>93</v>
      </c>
      <c r="D55" s="7">
        <v>94</v>
      </c>
      <c r="E55" s="7">
        <v>95</v>
      </c>
      <c r="F55" s="7">
        <v>96</v>
      </c>
      <c r="G55" s="7">
        <v>97</v>
      </c>
      <c r="H55" s="7">
        <v>98</v>
      </c>
      <c r="I55" s="8">
        <v>99</v>
      </c>
      <c r="J55" s="97" t="s">
        <v>15</v>
      </c>
      <c r="L55" s="3" t="s">
        <v>16</v>
      </c>
      <c r="M55" s="4">
        <v>93</v>
      </c>
      <c r="N55" s="7">
        <v>94</v>
      </c>
      <c r="O55" s="7">
        <v>95</v>
      </c>
      <c r="P55" s="7">
        <v>96</v>
      </c>
      <c r="Q55" s="7">
        <v>97</v>
      </c>
      <c r="R55" s="7">
        <v>98</v>
      </c>
      <c r="S55" s="8">
        <v>99</v>
      </c>
      <c r="T55" s="97" t="s">
        <v>15</v>
      </c>
      <c r="U55" s="113"/>
      <c r="V55" s="113"/>
    </row>
    <row r="56" spans="2:22" x14ac:dyDescent="0.25">
      <c r="B56" s="11">
        <v>93</v>
      </c>
      <c r="C56" s="15">
        <f>'STEP 3 - Delivery model'!C63/$E$15</f>
        <v>0</v>
      </c>
      <c r="D56" s="15">
        <f>'STEP 3 - Delivery model'!D63/$E$15</f>
        <v>0</v>
      </c>
      <c r="E56" s="15">
        <f>'STEP 3 - Delivery model'!E63/$E$15</f>
        <v>0</v>
      </c>
      <c r="F56" s="15">
        <f>'STEP 3 - Delivery model'!F63/$E$15</f>
        <v>0</v>
      </c>
      <c r="G56" s="15">
        <f>'STEP 3 - Delivery model'!G63/$E$15</f>
        <v>0</v>
      </c>
      <c r="H56" s="15">
        <f>'STEP 3 - Delivery model'!H63/$E$15</f>
        <v>0</v>
      </c>
      <c r="I56" s="15">
        <f>'STEP 3 - Delivery model'!I63/$E$15</f>
        <v>0</v>
      </c>
      <c r="J56" s="101">
        <f>SUM(C56:I56)</f>
        <v>0</v>
      </c>
      <c r="L56" s="11">
        <v>93</v>
      </c>
      <c r="M56" s="15">
        <f>'STEP 3 - Delivery model'!M63/$E$15</f>
        <v>49.311224317391193</v>
      </c>
      <c r="N56" s="15">
        <f>'STEP 3 - Delivery model'!N63/$E$15</f>
        <v>1.6505087882354159</v>
      </c>
      <c r="O56" s="15">
        <f>'STEP 3 - Delivery model'!O63/$E$15</f>
        <v>0.13634378247899528</v>
      </c>
      <c r="P56" s="15">
        <f>'STEP 3 - Delivery model'!P63/$E$15</f>
        <v>4.1941078743655051</v>
      </c>
      <c r="Q56" s="15">
        <f>'STEP 3 - Delivery model'!Q63/$E$15</f>
        <v>0.52489694917624585</v>
      </c>
      <c r="R56" s="15">
        <f>'STEP 3 - Delivery model'!R63/$E$15</f>
        <v>0.19432365329720747</v>
      </c>
      <c r="S56" s="15">
        <f>'STEP 3 - Delivery model'!S63/$E$15</f>
        <v>1.6901553951811235</v>
      </c>
      <c r="T56" s="101">
        <f>SUM(M56:S56)</f>
        <v>57.701560760125687</v>
      </c>
      <c r="U56" s="113"/>
      <c r="V56" s="113"/>
    </row>
    <row r="57" spans="2:22" x14ac:dyDescent="0.25">
      <c r="B57" s="79">
        <v>94</v>
      </c>
      <c r="C57" s="15">
        <f>'STEP 3 - Delivery model'!C64/$E$15</f>
        <v>0</v>
      </c>
      <c r="D57" s="15">
        <f>'STEP 3 - Delivery model'!D64/$E$15</f>
        <v>0</v>
      </c>
      <c r="E57" s="15">
        <f>'STEP 3 - Delivery model'!E64/$E$15</f>
        <v>0</v>
      </c>
      <c r="F57" s="15">
        <f>'STEP 3 - Delivery model'!F64/$E$15</f>
        <v>0</v>
      </c>
      <c r="G57" s="15">
        <f>'STEP 3 - Delivery model'!G64/$E$15</f>
        <v>0</v>
      </c>
      <c r="H57" s="15">
        <f>'STEP 3 - Delivery model'!H64/$E$15</f>
        <v>0</v>
      </c>
      <c r="I57" s="15">
        <f>'STEP 3 - Delivery model'!I64/$E$15</f>
        <v>0</v>
      </c>
      <c r="J57" s="102">
        <f t="shared" ref="J57:J62" si="5">SUM(C57:I57)</f>
        <v>0</v>
      </c>
      <c r="L57" s="79">
        <v>94</v>
      </c>
      <c r="M57" s="15">
        <f>'STEP 3 - Delivery model'!M64/$E$15</f>
        <v>74.872200750087572</v>
      </c>
      <c r="N57" s="15">
        <f>'STEP 3 - Delivery model'!N64/$E$15</f>
        <v>3.0838087906204796</v>
      </c>
      <c r="O57" s="15">
        <f>'STEP 3 - Delivery model'!O64/$E$15</f>
        <v>0.22860445311019476</v>
      </c>
      <c r="P57" s="15">
        <f>'STEP 3 - Delivery model'!P64/$E$15</f>
        <v>6.6420744180022995</v>
      </c>
      <c r="Q57" s="15">
        <f>'STEP 3 - Delivery model'!Q64/$E$15</f>
        <v>0.84845532924031342</v>
      </c>
      <c r="R57" s="15">
        <f>'STEP 3 - Delivery model'!R64/$E$15</f>
        <v>0.3139959356620306</v>
      </c>
      <c r="S57" s="15">
        <f>'STEP 3 - Delivery model'!S64/$E$15</f>
        <v>2.6854829810820102</v>
      </c>
      <c r="T57" s="102">
        <f t="shared" ref="T57:T63" si="6">SUM(M57:S57)</f>
        <v>88.674622657804889</v>
      </c>
      <c r="U57" s="113"/>
      <c r="V57" s="113"/>
    </row>
    <row r="58" spans="2:22" x14ac:dyDescent="0.25">
      <c r="B58" s="79">
        <v>95</v>
      </c>
      <c r="C58" s="15">
        <f>'STEP 3 - Delivery model'!C65/$E$15</f>
        <v>1.7649910605026102</v>
      </c>
      <c r="D58" s="15">
        <f>'STEP 3 - Delivery model'!D65/$E$15</f>
        <v>1.1290409670779418E-2</v>
      </c>
      <c r="E58" s="15">
        <f>'STEP 3 - Delivery model'!E65/$E$15</f>
        <v>1.3325141698347137E-2</v>
      </c>
      <c r="F58" s="15">
        <f>'STEP 3 - Delivery model'!F65/$E$15</f>
        <v>8.730547418835366E-2</v>
      </c>
      <c r="G58" s="15">
        <f>'STEP 3 - Delivery model'!G65/$E$15</f>
        <v>1.2829585107317802</v>
      </c>
      <c r="H58" s="15">
        <f>'STEP 3 - Delivery model'!H65/$E$15</f>
        <v>3.3782229116066598E-2</v>
      </c>
      <c r="I58" s="15">
        <f>'STEP 3 - Delivery model'!I65/$E$15</f>
        <v>1.2839694295231563</v>
      </c>
      <c r="J58" s="102">
        <f t="shared" si="5"/>
        <v>4.4776222554310934</v>
      </c>
      <c r="L58" s="79">
        <v>95</v>
      </c>
      <c r="M58" s="15">
        <f>'STEP 3 - Delivery model'!M65/$E$15</f>
        <v>55.634100031070297</v>
      </c>
      <c r="N58" s="15">
        <f>'STEP 3 - Delivery model'!N65/$E$15</f>
        <v>2.0833952162878724</v>
      </c>
      <c r="O58" s="15">
        <f>'STEP 3 - Delivery model'!O65/$E$15</f>
        <v>0.18259482248932377</v>
      </c>
      <c r="P58" s="15">
        <f>'STEP 3 - Delivery model'!P65/$E$15</f>
        <v>5.0181094132051633</v>
      </c>
      <c r="Q58" s="15">
        <f>'STEP 3 - Delivery model'!Q65/$E$15</f>
        <v>0.63715953445456697</v>
      </c>
      <c r="R58" s="15">
        <f>'STEP 3 - Delivery model'!R65/$E$15</f>
        <v>0.23541490808706464</v>
      </c>
      <c r="S58" s="15">
        <f>'STEP 3 - Delivery model'!S65/$E$15</f>
        <v>2.0097799879562581</v>
      </c>
      <c r="T58" s="102">
        <f t="shared" si="6"/>
        <v>65.800553913550559</v>
      </c>
      <c r="U58" s="113"/>
      <c r="V58" s="113"/>
    </row>
    <row r="59" spans="2:22" x14ac:dyDescent="0.25">
      <c r="B59" s="79">
        <v>96</v>
      </c>
      <c r="C59" s="15">
        <f>'STEP 3 - Delivery model'!C66/$E$15</f>
        <v>299.02948354927884</v>
      </c>
      <c r="D59" s="15">
        <f>'STEP 3 - Delivery model'!D66/$E$15</f>
        <v>1.847835719176854</v>
      </c>
      <c r="E59" s="15">
        <f>'STEP 3 - Delivery model'!E66/$E$15</f>
        <v>2.1190007265192299</v>
      </c>
      <c r="F59" s="15">
        <f>'STEP 3 - Delivery model'!F66/$E$15</f>
        <v>15.754733426999895</v>
      </c>
      <c r="G59" s="15">
        <f>'STEP 3 - Delivery model'!G66/$E$15</f>
        <v>219.41386760996883</v>
      </c>
      <c r="H59" s="15">
        <f>'STEP 3 - Delivery model'!H66/$E$15</f>
        <v>5.8552495215451534</v>
      </c>
      <c r="I59" s="15">
        <f>'STEP 3 - Delivery model'!I66/$E$15</f>
        <v>227.92904547686894</v>
      </c>
      <c r="J59" s="102">
        <f t="shared" si="5"/>
        <v>771.94921603035777</v>
      </c>
      <c r="L59" s="79">
        <v>96</v>
      </c>
      <c r="M59" s="15">
        <f>'STEP 3 - Delivery model'!M66/$E$15</f>
        <v>91.921299232444767</v>
      </c>
      <c r="N59" s="15">
        <f>'STEP 3 - Delivery model'!N66/$E$15</f>
        <v>3.2570033134312357</v>
      </c>
      <c r="O59" s="15">
        <f>'STEP 3 - Delivery model'!O66/$E$15</f>
        <v>0.27261137686985404</v>
      </c>
      <c r="P59" s="15">
        <f>'STEP 3 - Delivery model'!P66/$E$15</f>
        <v>9.1717486872422533</v>
      </c>
      <c r="Q59" s="15">
        <f>'STEP 3 - Delivery model'!Q66/$E$15</f>
        <v>1.068688680597548</v>
      </c>
      <c r="R59" s="15">
        <f>'STEP 3 - Delivery model'!R66/$E$15</f>
        <v>0.40339082360973244</v>
      </c>
      <c r="S59" s="15">
        <f>'STEP 3 - Delivery model'!S66/$E$15</f>
        <v>3.5781717660272787</v>
      </c>
      <c r="T59" s="102">
        <f t="shared" si="6"/>
        <v>109.67291388022268</v>
      </c>
      <c r="U59" s="15"/>
      <c r="V59" s="113"/>
    </row>
    <row r="60" spans="2:22" x14ac:dyDescent="0.25">
      <c r="B60" s="79">
        <v>97</v>
      </c>
      <c r="C60" s="15">
        <f>'STEP 3 - Delivery model'!C67/$E$15</f>
        <v>32.156990902837421</v>
      </c>
      <c r="D60" s="15">
        <f>'STEP 3 - Delivery model'!D67/$E$15</f>
        <v>0.2003750707795631</v>
      </c>
      <c r="E60" s="15">
        <f>'STEP 3 - Delivery model'!E67/$E$15</f>
        <v>0.22683386729924823</v>
      </c>
      <c r="F60" s="15">
        <f>'STEP 3 - Delivery model'!F67/$E$15</f>
        <v>1.6244944944354909</v>
      </c>
      <c r="G60" s="15">
        <f>'STEP 3 - Delivery model'!G67/$E$15</f>
        <v>26.060039418524894</v>
      </c>
      <c r="H60" s="15">
        <f>'STEP 3 - Delivery model'!H67/$E$15</f>
        <v>0.66639759928244835</v>
      </c>
      <c r="I60" s="15">
        <f>'STEP 3 - Delivery model'!I67/$E$15</f>
        <v>24.430264401254334</v>
      </c>
      <c r="J60" s="102">
        <f t="shared" si="5"/>
        <v>85.365395754413399</v>
      </c>
      <c r="L60" s="79">
        <v>97</v>
      </c>
      <c r="M60" s="15">
        <f>'STEP 3 - Delivery model'!M67/$E$15</f>
        <v>74.006884944067068</v>
      </c>
      <c r="N60" s="15">
        <f>'STEP 3 - Delivery model'!N67/$E$15</f>
        <v>2.6574461509534806</v>
      </c>
      <c r="O60" s="15">
        <f>'STEP 3 - Delivery model'!O67/$E$15</f>
        <v>0.21788362185619314</v>
      </c>
      <c r="P60" s="15">
        <f>'STEP 3 - Delivery model'!P67/$E$15</f>
        <v>6.9040095707239315</v>
      </c>
      <c r="Q60" s="15">
        <f>'STEP 3 - Delivery model'!Q67/$E$15</f>
        <v>1.0086640570884968</v>
      </c>
      <c r="R60" s="15">
        <f>'STEP 3 - Delivery model'!R67/$E$15</f>
        <v>0.35561869531460527</v>
      </c>
      <c r="S60" s="15">
        <f>'STEP 3 - Delivery model'!S67/$E$15</f>
        <v>2.8656590682619627</v>
      </c>
      <c r="T60" s="102">
        <f t="shared" si="6"/>
        <v>88.016166108265722</v>
      </c>
      <c r="U60" s="113"/>
      <c r="V60" s="113"/>
    </row>
    <row r="61" spans="2:22" x14ac:dyDescent="0.25">
      <c r="B61" s="79">
        <v>98</v>
      </c>
      <c r="C61" s="15">
        <f>'STEP 3 - Delivery model'!C68/$E$15</f>
        <v>382.07385091911055</v>
      </c>
      <c r="D61" s="15">
        <f>'STEP 3 - Delivery model'!D68/$E$15</f>
        <v>2.3807745256134374</v>
      </c>
      <c r="E61" s="15">
        <f>'STEP 3 - Delivery model'!E68/$E$15</f>
        <v>2.6952157643563903</v>
      </c>
      <c r="F61" s="15">
        <f>'STEP 3 - Delivery model'!F68/$E$15</f>
        <v>19.425527619573213</v>
      </c>
      <c r="G61" s="15">
        <f>'STEP 3 - Delivery model'!G68/$E$15</f>
        <v>294.3471541271839</v>
      </c>
      <c r="H61" s="15">
        <f>'STEP 3 - Delivery model'!H68/$E$15</f>
        <v>8.2299905974391425</v>
      </c>
      <c r="I61" s="15">
        <f>'STEP 3 - Delivery model'!I68/$E$15</f>
        <v>291.69386181277969</v>
      </c>
      <c r="J61" s="102">
        <f t="shared" si="5"/>
        <v>1000.8463753660562</v>
      </c>
      <c r="L61" s="79">
        <v>98</v>
      </c>
      <c r="M61" s="15">
        <f>'STEP 3 - Delivery model'!M68/$E$15</f>
        <v>59.200383199291139</v>
      </c>
      <c r="N61" s="15">
        <f>'STEP 3 - Delivery model'!N68/$E$15</f>
        <v>2.1257937741521458</v>
      </c>
      <c r="O61" s="15">
        <f>'STEP 3 - Delivery model'!O68/$E$15</f>
        <v>0.1743006249685472</v>
      </c>
      <c r="P61" s="15">
        <f>'STEP 3 - Delivery model'!P68/$E$15</f>
        <v>5.5796382795813759</v>
      </c>
      <c r="Q61" s="15">
        <f>'STEP 3 - Delivery model'!Q68/$E$15</f>
        <v>0.74407980036339427</v>
      </c>
      <c r="R61" s="15">
        <f>'STEP 3 - Delivery model'!R68/$E$15</f>
        <v>0.30262679706174578</v>
      </c>
      <c r="S61" s="15">
        <f>'STEP 3 - Delivery model'!S68/$E$15</f>
        <v>2.3103642196417993</v>
      </c>
      <c r="T61" s="102">
        <f t="shared" si="6"/>
        <v>70.437186695060149</v>
      </c>
      <c r="U61" s="113"/>
      <c r="V61" s="113"/>
    </row>
    <row r="62" spans="2:22" ht="15.75" thickBot="1" x14ac:dyDescent="0.3">
      <c r="B62" s="30">
        <v>99</v>
      </c>
      <c r="C62" s="15">
        <f>'STEP 3 - Delivery model'!C69/$E$15</f>
        <v>0.41329818402273649</v>
      </c>
      <c r="D62" s="15">
        <f>'STEP 3 - Delivery model'!D69/$E$15</f>
        <v>2.5616780678619964E-3</v>
      </c>
      <c r="E62" s="15">
        <f>'STEP 3 - Delivery model'!E69/$E$15</f>
        <v>2.8968634673062002E-3</v>
      </c>
      <c r="F62" s="15">
        <f>'STEP 3 - Delivery model'!F69/$E$15</f>
        <v>2.1300814419384743E-2</v>
      </c>
      <c r="G62" s="15">
        <f>'STEP 3 - Delivery model'!G69/$E$15</f>
        <v>0.30770857719517236</v>
      </c>
      <c r="H62" s="15">
        <f>'STEP 3 - Delivery model'!H69/$E$15</f>
        <v>8.2833210805825057E-3</v>
      </c>
      <c r="I62" s="15">
        <f>'STEP 3 - Delivery model'!I69/$E$15</f>
        <v>0.32836761570780659</v>
      </c>
      <c r="J62" s="119">
        <f t="shared" si="5"/>
        <v>1.0844170539608511</v>
      </c>
      <c r="L62" s="30">
        <v>99</v>
      </c>
      <c r="M62" s="15">
        <f>'STEP 3 - Delivery model'!M69/$E$15</f>
        <v>71.54448194095292</v>
      </c>
      <c r="N62" s="15">
        <f>'STEP 3 - Delivery model'!N69/$E$15</f>
        <v>2.5472813675027624</v>
      </c>
      <c r="O62" s="15">
        <f>'STEP 3 - Delivery model'!O69/$E$15</f>
        <v>0.20849702444594395</v>
      </c>
      <c r="P62" s="15">
        <f>'STEP 3 - Delivery model'!P69/$E$15</f>
        <v>6.891427576224844</v>
      </c>
      <c r="Q62" s="15">
        <f>'STEP 3 - Delivery model'!Q69/$E$15</f>
        <v>0.8513984739556435</v>
      </c>
      <c r="R62" s="15">
        <f>'STEP 3 - Delivery model'!R69/$E$15</f>
        <v>0.32588274629619263</v>
      </c>
      <c r="S62" s="15">
        <f>'STEP 3 - Delivery model'!S69/$E$15</f>
        <v>2.9760418361424867</v>
      </c>
      <c r="T62" s="119">
        <f t="shared" si="6"/>
        <v>85.345010965520785</v>
      </c>
      <c r="U62" s="113"/>
      <c r="V62" s="113"/>
    </row>
    <row r="63" spans="2:22" ht="15.75" thickBot="1" x14ac:dyDescent="0.3">
      <c r="B63" s="4" t="s">
        <v>15</v>
      </c>
      <c r="C63" s="116">
        <f>SUM(C56:C62)</f>
        <v>715.43861461575216</v>
      </c>
      <c r="D63" s="117">
        <f t="shared" ref="D63:I63" si="7">SUM(D56:D62)</f>
        <v>4.4428374033084959</v>
      </c>
      <c r="E63" s="117">
        <f t="shared" si="7"/>
        <v>5.0572723633405214</v>
      </c>
      <c r="F63" s="117">
        <f t="shared" si="7"/>
        <v>36.913361829616335</v>
      </c>
      <c r="G63" s="117">
        <f t="shared" si="7"/>
        <v>541.41172824360456</v>
      </c>
      <c r="H63" s="117">
        <f t="shared" si="7"/>
        <v>14.793703268463394</v>
      </c>
      <c r="I63" s="118">
        <f t="shared" si="7"/>
        <v>545.66550873613403</v>
      </c>
      <c r="J63" s="100">
        <f t="shared" ref="J63" si="8">SUM(C63:I63)</f>
        <v>1863.7230264602194</v>
      </c>
      <c r="L63" s="4" t="s">
        <v>15</v>
      </c>
      <c r="M63" s="116">
        <f>SUM(M56:M62)</f>
        <v>476.49057441530488</v>
      </c>
      <c r="N63" s="117">
        <f t="shared" ref="N63:S63" si="9">SUM(N56:N62)</f>
        <v>17.405237401183392</v>
      </c>
      <c r="O63" s="117">
        <f t="shared" si="9"/>
        <v>1.420835706219052</v>
      </c>
      <c r="P63" s="117">
        <f t="shared" si="9"/>
        <v>44.401115819345371</v>
      </c>
      <c r="Q63" s="117">
        <f t="shared" si="9"/>
        <v>5.6833428248762088</v>
      </c>
      <c r="R63" s="117">
        <f t="shared" si="9"/>
        <v>2.1312535593285786</v>
      </c>
      <c r="S63" s="118">
        <f t="shared" si="9"/>
        <v>18.115655254292918</v>
      </c>
      <c r="T63" s="100">
        <f t="shared" si="6"/>
        <v>565.64801498055056</v>
      </c>
      <c r="U63" s="113"/>
      <c r="V63" s="113"/>
    </row>
    <row r="64" spans="2:22" ht="15.75" thickBot="1" x14ac:dyDescent="0.3"/>
    <row r="65" spans="2:20" ht="15.75" thickBot="1" x14ac:dyDescent="0.3">
      <c r="B65" s="174" t="s">
        <v>81</v>
      </c>
      <c r="C65" s="175"/>
      <c r="D65" s="175"/>
      <c r="E65" s="175"/>
      <c r="F65" s="175"/>
      <c r="G65" s="175"/>
      <c r="H65" s="175"/>
      <c r="I65" s="175"/>
      <c r="J65" s="176"/>
      <c r="L65" s="174" t="s">
        <v>95</v>
      </c>
      <c r="M65" s="175"/>
      <c r="N65" s="175"/>
      <c r="O65" s="175"/>
      <c r="P65" s="175"/>
      <c r="Q65" s="175"/>
      <c r="R65" s="175"/>
      <c r="S65" s="175"/>
      <c r="T65" s="176"/>
    </row>
    <row r="66" spans="2:20" ht="15.75" thickBot="1" x14ac:dyDescent="0.3">
      <c r="B66" s="3" t="s">
        <v>16</v>
      </c>
      <c r="C66" s="4">
        <v>93</v>
      </c>
      <c r="D66" s="7">
        <v>94</v>
      </c>
      <c r="E66" s="7">
        <v>95</v>
      </c>
      <c r="F66" s="7">
        <v>96</v>
      </c>
      <c r="G66" s="7">
        <v>97</v>
      </c>
      <c r="H66" s="7">
        <v>98</v>
      </c>
      <c r="I66" s="8">
        <v>99</v>
      </c>
      <c r="J66" s="97" t="s">
        <v>15</v>
      </c>
      <c r="L66" s="3" t="s">
        <v>16</v>
      </c>
      <c r="M66" s="4">
        <v>93</v>
      </c>
      <c r="N66" s="7">
        <v>94</v>
      </c>
      <c r="O66" s="7">
        <v>95</v>
      </c>
      <c r="P66" s="7">
        <v>96</v>
      </c>
      <c r="Q66" s="7">
        <v>97</v>
      </c>
      <c r="R66" s="7">
        <v>98</v>
      </c>
      <c r="S66" s="8">
        <v>99</v>
      </c>
      <c r="T66" s="97" t="s">
        <v>15</v>
      </c>
    </row>
    <row r="67" spans="2:20" x14ac:dyDescent="0.25">
      <c r="B67" s="11">
        <v>93</v>
      </c>
      <c r="C67" s="15">
        <f>'STEP 3 - Delivery model'!C74/$E$15</f>
        <v>0</v>
      </c>
      <c r="D67" s="15">
        <f>'STEP 3 - Delivery model'!D74/$E$15</f>
        <v>0</v>
      </c>
      <c r="E67" s="15">
        <f>'STEP 3 - Delivery model'!E74/$E$15</f>
        <v>0</v>
      </c>
      <c r="F67" s="15">
        <f>'STEP 3 - Delivery model'!F74/$E$15</f>
        <v>0</v>
      </c>
      <c r="G67" s="15">
        <f>'STEP 3 - Delivery model'!G74/$E$15</f>
        <v>0</v>
      </c>
      <c r="H67" s="15">
        <f>'STEP 3 - Delivery model'!H74/$E$15</f>
        <v>0</v>
      </c>
      <c r="I67" s="15">
        <f>'STEP 3 - Delivery model'!I74/$E$15</f>
        <v>0</v>
      </c>
      <c r="J67" s="101">
        <f>SUM(C67:I67)</f>
        <v>0</v>
      </c>
      <c r="L67" s="11">
        <v>93</v>
      </c>
      <c r="M67" s="15">
        <f>'STEP 3 - Delivery model'!M74/$E$15</f>
        <v>39.626532143762809</v>
      </c>
      <c r="N67" s="15">
        <f>'STEP 3 - Delivery model'!N74/$E$15</f>
        <v>1.3263499427554652</v>
      </c>
      <c r="O67" s="15">
        <f>'STEP 3 - Delivery model'!O74/$E$15</f>
        <v>0.10956595285955269</v>
      </c>
      <c r="P67" s="15">
        <f>'STEP 3 - Delivery model'!P74/$E$15</f>
        <v>3.3703878335735897</v>
      </c>
      <c r="Q67" s="15">
        <f>'STEP 3 - Delivery model'!Q74/$E$15</f>
        <v>0.42180753198942172</v>
      </c>
      <c r="R67" s="15">
        <f>'STEP 3 - Delivery model'!R74/$E$15</f>
        <v>0.15615861500643022</v>
      </c>
      <c r="S67" s="15">
        <f>'STEP 3 - Delivery model'!S74/$E$15</f>
        <v>1.3582099820522613</v>
      </c>
      <c r="T67" s="101">
        <f>SUM(M67:S67)</f>
        <v>46.369012001999529</v>
      </c>
    </row>
    <row r="68" spans="2:20" x14ac:dyDescent="0.25">
      <c r="B68" s="79">
        <v>94</v>
      </c>
      <c r="C68" s="15">
        <f>'STEP 3 - Delivery model'!C75/$E$15</f>
        <v>0</v>
      </c>
      <c r="D68" s="15">
        <f>'STEP 3 - Delivery model'!D75/$E$15</f>
        <v>0</v>
      </c>
      <c r="E68" s="15">
        <f>'STEP 3 - Delivery model'!E75/$E$15</f>
        <v>0</v>
      </c>
      <c r="F68" s="15">
        <f>'STEP 3 - Delivery model'!F75/$E$15</f>
        <v>0</v>
      </c>
      <c r="G68" s="15">
        <f>'STEP 3 - Delivery model'!G75/$E$15</f>
        <v>0</v>
      </c>
      <c r="H68" s="15">
        <f>'STEP 3 - Delivery model'!H75/$E$15</f>
        <v>0</v>
      </c>
      <c r="I68" s="15">
        <f>'STEP 3 - Delivery model'!I75/$E$15</f>
        <v>0</v>
      </c>
      <c r="J68" s="102">
        <f t="shared" ref="J68:J73" si="10">SUM(C68:I68)</f>
        <v>0</v>
      </c>
      <c r="L68" s="79">
        <v>94</v>
      </c>
      <c r="M68" s="15">
        <f>'STEP 3 - Delivery model'!M75/$E$15</f>
        <v>60.167349538941082</v>
      </c>
      <c r="N68" s="15">
        <f>'STEP 3 - Delivery model'!N75/$E$15</f>
        <v>2.4781507630027093</v>
      </c>
      <c r="O68" s="15">
        <f>'STEP 3 - Delivery model'!O75/$E$15</f>
        <v>0.18370668817856894</v>
      </c>
      <c r="P68" s="15">
        <f>'STEP 3 - Delivery model'!P75/$E$15</f>
        <v>5.3375753506368735</v>
      </c>
      <c r="Q68" s="15">
        <f>'STEP 3 - Delivery model'!Q75/$E$15</f>
        <v>0.68181925803108656</v>
      </c>
      <c r="R68" s="15">
        <f>'STEP 3 - Delivery model'!R75/$E$15</f>
        <v>0.25232733945999508</v>
      </c>
      <c r="S68" s="15">
        <f>'STEP 3 - Delivery model'!S75/$E$15</f>
        <v>2.1580558816878344</v>
      </c>
      <c r="T68" s="102">
        <f t="shared" ref="T68:T74" si="11">SUM(M68:S68)</f>
        <v>71.258984819938135</v>
      </c>
    </row>
    <row r="69" spans="2:20" x14ac:dyDescent="0.25">
      <c r="B69" s="79">
        <v>95</v>
      </c>
      <c r="C69" s="15">
        <f>'STEP 3 - Delivery model'!C76/$E$15</f>
        <v>1.0985048940720032</v>
      </c>
      <c r="D69" s="15">
        <f>'STEP 3 - Delivery model'!D76/$E$15</f>
        <v>7.0269875904624872E-3</v>
      </c>
      <c r="E69" s="15">
        <f>'STEP 3 - Delivery model'!E76/$E$15</f>
        <v>8.2933753588921386E-3</v>
      </c>
      <c r="F69" s="15">
        <f>'STEP 3 - Delivery model'!F76/$E$15</f>
        <v>5.4337663697782569E-2</v>
      </c>
      <c r="G69" s="15">
        <f>'STEP 3 - Delivery model'!G76/$E$15</f>
        <v>0.79849481080592988</v>
      </c>
      <c r="H69" s="15">
        <f>'STEP 3 - Delivery model'!H76/$E$15</f>
        <v>2.1025570523905777E-2</v>
      </c>
      <c r="I69" s="15">
        <f>'STEP 3 - Delivery model'!I76/$E$15</f>
        <v>0.79912399203221862</v>
      </c>
      <c r="J69" s="102">
        <f t="shared" si="10"/>
        <v>2.7868072940811945</v>
      </c>
      <c r="L69" s="79">
        <v>95</v>
      </c>
      <c r="M69" s="15">
        <f>'STEP 3 - Delivery model'!M76/$E$15</f>
        <v>44.707599206637504</v>
      </c>
      <c r="N69" s="15">
        <f>'STEP 3 - Delivery model'!N76/$E$15</f>
        <v>1.6742177597337895</v>
      </c>
      <c r="O69" s="15">
        <f>'STEP 3 - Delivery model'!O76/$E$15</f>
        <v>0.14673331889076591</v>
      </c>
      <c r="P69" s="15">
        <f>'STEP 3 - Delivery model'!P76/$E$15</f>
        <v>4.0325560096296815</v>
      </c>
      <c r="Q69" s="15">
        <f>'STEP 3 - Delivery model'!Q76/$E$15</f>
        <v>0.51202181901340815</v>
      </c>
      <c r="R69" s="15">
        <f>'STEP 3 - Delivery model'!R76/$E$15</f>
        <v>0.18917957425654461</v>
      </c>
      <c r="S69" s="15">
        <f>'STEP 3 - Delivery model'!S76/$E$15</f>
        <v>1.6150605140532288</v>
      </c>
      <c r="T69" s="102">
        <f t="shared" si="11"/>
        <v>52.877368202214917</v>
      </c>
    </row>
    <row r="70" spans="2:20" x14ac:dyDescent="0.25">
      <c r="B70" s="79">
        <v>96</v>
      </c>
      <c r="C70" s="15">
        <f>'STEP 3 - Delivery model'!C77/$E$15</f>
        <v>186.11162317001467</v>
      </c>
      <c r="D70" s="15">
        <f>'STEP 3 - Delivery model'!D77/$E$15</f>
        <v>1.1500662107482849</v>
      </c>
      <c r="E70" s="15">
        <f>'STEP 3 - Delivery model'!E77/$E$15</f>
        <v>1.3188353871665754</v>
      </c>
      <c r="F70" s="15">
        <f>'STEP 3 - Delivery model'!F77/$E$15</f>
        <v>9.8055180910835968</v>
      </c>
      <c r="G70" s="15">
        <f>'STEP 3 - Delivery model'!G77/$E$15</f>
        <v>136.56001596301618</v>
      </c>
      <c r="H70" s="15">
        <f>'STEP 3 - Delivery model'!H77/$E$15</f>
        <v>3.6442225682426308</v>
      </c>
      <c r="I70" s="15">
        <f>'STEP 3 - Delivery model'!I77/$E$15</f>
        <v>141.85973944038025</v>
      </c>
      <c r="J70" s="102">
        <f t="shared" si="10"/>
        <v>480.45002083065219</v>
      </c>
      <c r="L70" s="79">
        <v>96</v>
      </c>
      <c r="M70" s="15">
        <f>'STEP 3 - Delivery model'!M77/$E$15</f>
        <v>73.868016240802589</v>
      </c>
      <c r="N70" s="15">
        <f>'STEP 3 - Delivery model'!N77/$E$15</f>
        <v>2.617329994917736</v>
      </c>
      <c r="O70" s="15">
        <f>'STEP 3 - Delivery model'!O77/$E$15</f>
        <v>0.2190706809216012</v>
      </c>
      <c r="P70" s="15">
        <f>'STEP 3 - Delivery model'!P77/$E$15</f>
        <v>7.3704232494860014</v>
      </c>
      <c r="Q70" s="15">
        <f>'STEP 3 - Delivery model'!Q77/$E$15</f>
        <v>0.85879892336071373</v>
      </c>
      <c r="R70" s="15">
        <f>'STEP 3 - Delivery model'!R77/$E$15</f>
        <v>0.32416512993842655</v>
      </c>
      <c r="S70" s="15">
        <f>'STEP 3 - Delivery model'!S77/$E$15</f>
        <v>2.8754211736814961</v>
      </c>
      <c r="T70" s="102">
        <f t="shared" si="11"/>
        <v>88.13322539310856</v>
      </c>
    </row>
    <row r="71" spans="2:20" x14ac:dyDescent="0.25">
      <c r="B71" s="79">
        <v>97</v>
      </c>
      <c r="C71" s="15">
        <f>'STEP 3 - Delivery model'!C78/$E$15</f>
        <v>20.014045779550031</v>
      </c>
      <c r="D71" s="15">
        <f>'STEP 3 - Delivery model'!D78/$E$15</f>
        <v>0.12471054433482134</v>
      </c>
      <c r="E71" s="15">
        <f>'STEP 3 - Delivery model'!E78/$E$15</f>
        <v>0.14117811639144842</v>
      </c>
      <c r="F71" s="15">
        <f>'STEP 3 - Delivery model'!F78/$E$15</f>
        <v>1.0110618645412524</v>
      </c>
      <c r="G71" s="15">
        <f>'STEP 3 - Delivery model'!G78/$E$15</f>
        <v>16.219391407459529</v>
      </c>
      <c r="H71" s="15">
        <f>'STEP 3 - Delivery model'!H78/$E$15</f>
        <v>0.41475622205199292</v>
      </c>
      <c r="I71" s="15">
        <f>'STEP 3 - Delivery model'!I78/$E$15</f>
        <v>15.205043021922569</v>
      </c>
      <c r="J71" s="102">
        <f t="shared" si="10"/>
        <v>53.130186956251642</v>
      </c>
      <c r="L71" s="79">
        <v>97</v>
      </c>
      <c r="M71" s="15">
        <f>'STEP 3 - Delivery model'!M78/$E$15</f>
        <v>59.471981190731469</v>
      </c>
      <c r="N71" s="15">
        <f>'STEP 3 - Delivery model'!N78/$E$15</f>
        <v>2.1355254666418313</v>
      </c>
      <c r="O71" s="15">
        <f>'STEP 3 - Delivery model'!O78/$E$15</f>
        <v>0.17509142116430579</v>
      </c>
      <c r="P71" s="15">
        <f>'STEP 3 - Delivery model'!P78/$E$15</f>
        <v>5.5480666108436187</v>
      </c>
      <c r="Q71" s="15">
        <f>'STEP 3 - Delivery model'!Q78/$E$15</f>
        <v>0.81056309661285098</v>
      </c>
      <c r="R71" s="15">
        <f>'STEP 3 - Delivery model'!R78/$E$15</f>
        <v>0.2857754163657466</v>
      </c>
      <c r="S71" s="15">
        <f>'STEP 3 - Delivery model'!S78/$E$15</f>
        <v>2.3028455033005297</v>
      </c>
      <c r="T71" s="102">
        <f t="shared" si="11"/>
        <v>70.729848705660359</v>
      </c>
    </row>
    <row r="72" spans="2:20" x14ac:dyDescent="0.25">
      <c r="B72" s="79">
        <v>98</v>
      </c>
      <c r="C72" s="15">
        <f>'STEP 3 - Delivery model'!C79/$E$15</f>
        <v>237.79723564835538</v>
      </c>
      <c r="D72" s="15">
        <f>'STEP 3 - Delivery model'!D79/$E$15</f>
        <v>1.4817596114756324</v>
      </c>
      <c r="E72" s="15">
        <f>'STEP 3 - Delivery model'!E79/$E$15</f>
        <v>1.6774632880477025</v>
      </c>
      <c r="F72" s="15">
        <f>'STEP 3 - Delivery model'!F79/$E$15</f>
        <v>12.090167274816341</v>
      </c>
      <c r="G72" s="15">
        <f>'STEP 3 - Delivery model'!G79/$E$15</f>
        <v>183.197409097812</v>
      </c>
      <c r="H72" s="15">
        <f>'STEP 3 - Delivery model'!H79/$E$15</f>
        <v>5.1222270479256613</v>
      </c>
      <c r="I72" s="15">
        <f>'STEP 3 - Delivery model'!I79/$E$15</f>
        <v>181.54603835832131</v>
      </c>
      <c r="J72" s="102">
        <f t="shared" si="10"/>
        <v>622.91230032675401</v>
      </c>
      <c r="L72" s="79">
        <v>98</v>
      </c>
      <c r="M72" s="15">
        <f>'STEP 3 - Delivery model'!M79/$E$15</f>
        <v>47.573466695338709</v>
      </c>
      <c r="N72" s="15">
        <f>'STEP 3 - Delivery model'!N79/$E$15</f>
        <v>1.7082892685903492</v>
      </c>
      <c r="O72" s="15">
        <f>'STEP 3 - Delivery model'!O79/$E$15</f>
        <v>0.14006809633315331</v>
      </c>
      <c r="P72" s="15">
        <f>'STEP 3 - Delivery model'!P79/$E$15</f>
        <v>4.4838009742626115</v>
      </c>
      <c r="Q72" s="15">
        <f>'STEP 3 - Delivery model'!Q79/$E$15</f>
        <v>0.59794301469464251</v>
      </c>
      <c r="R72" s="15">
        <f>'STEP 3 - Delivery model'!R79/$E$15</f>
        <v>0.24319109223783497</v>
      </c>
      <c r="S72" s="15">
        <f>'STEP 3 - Delivery model'!S79/$E$15</f>
        <v>1.8566101994175506</v>
      </c>
      <c r="T72" s="102">
        <f t="shared" si="11"/>
        <v>56.603369340874856</v>
      </c>
    </row>
    <row r="73" spans="2:20" ht="15.75" thickBot="1" x14ac:dyDescent="0.3">
      <c r="B73" s="30">
        <v>99</v>
      </c>
      <c r="C73" s="15">
        <f>'STEP 3 - Delivery model'!C80/$E$15</f>
        <v>0.25723080871058945</v>
      </c>
      <c r="D73" s="15">
        <f>'STEP 3 - Delivery model'!D80/$E$15</f>
        <v>1.5943513582340632E-3</v>
      </c>
      <c r="E73" s="15">
        <f>'STEP 3 - Delivery model'!E80/$E$15</f>
        <v>1.802965900228449E-3</v>
      </c>
      <c r="F73" s="15">
        <f>'STEP 3 - Delivery model'!F80/$E$15</f>
        <v>1.3257318640894628E-2</v>
      </c>
      <c r="G73" s="15">
        <f>'STEP 3 - Delivery model'!G80/$E$15</f>
        <v>0.19151336545612477</v>
      </c>
      <c r="H73" s="15">
        <f>'STEP 3 - Delivery model'!H80/$E$15</f>
        <v>5.1554191688645218E-3</v>
      </c>
      <c r="I73" s="15">
        <f>'STEP 3 - Delivery model'!I80/$E$15</f>
        <v>0.20437125206008766</v>
      </c>
      <c r="J73" s="119">
        <f t="shared" si="10"/>
        <v>0.6749254812950235</v>
      </c>
      <c r="L73" s="30">
        <v>99</v>
      </c>
      <c r="M73" s="15">
        <f>'STEP 3 - Delivery model'!M80/$E$15</f>
        <v>57.493192525381154</v>
      </c>
      <c r="N73" s="15">
        <f>'STEP 3 - Delivery model'!N80/$E$15</f>
        <v>2.0469969745398631</v>
      </c>
      <c r="O73" s="15">
        <f>'STEP 3 - Delivery model'!O80/$E$15</f>
        <v>0.16754834534035756</v>
      </c>
      <c r="P73" s="15">
        <f>'STEP 3 - Delivery model'!P80/$E$15</f>
        <v>5.5379557118271654</v>
      </c>
      <c r="Q73" s="15">
        <f>'STEP 3 - Delivery model'!Q80/$E$15</f>
        <v>0.68418437105109819</v>
      </c>
      <c r="R73" s="15">
        <f>'STEP 3 - Delivery model'!R80/$E$15</f>
        <v>0.26187958826748048</v>
      </c>
      <c r="S73" s="15">
        <f>'STEP 3 - Delivery model'!S80/$E$15</f>
        <v>2.3915491678329968</v>
      </c>
      <c r="T73" s="119">
        <f t="shared" si="11"/>
        <v>68.583306684240114</v>
      </c>
    </row>
    <row r="74" spans="2:20" ht="15.75" thickBot="1" x14ac:dyDescent="0.3">
      <c r="B74" s="4" t="s">
        <v>15</v>
      </c>
      <c r="C74" s="116">
        <f>SUM(C67:C73)</f>
        <v>445.27864030070265</v>
      </c>
      <c r="D74" s="117">
        <f t="shared" ref="D74:I74" si="12">SUM(D67:D73)</f>
        <v>2.765157705507435</v>
      </c>
      <c r="E74" s="117">
        <f t="shared" si="12"/>
        <v>3.1475731328648471</v>
      </c>
      <c r="F74" s="117">
        <f t="shared" si="12"/>
        <v>22.97434221277987</v>
      </c>
      <c r="G74" s="117">
        <f t="shared" si="12"/>
        <v>336.96682464454977</v>
      </c>
      <c r="H74" s="117">
        <f t="shared" si="12"/>
        <v>9.2073868279130551</v>
      </c>
      <c r="I74" s="118">
        <f t="shared" si="12"/>
        <v>339.61431606471643</v>
      </c>
      <c r="J74" s="100">
        <f t="shared" ref="J74" si="13">SUM(C74:I74)</f>
        <v>1159.9542408890341</v>
      </c>
      <c r="L74" s="4" t="s">
        <v>15</v>
      </c>
      <c r="M74" s="116">
        <f>SUM(M67:M73)</f>
        <v>382.90813754159535</v>
      </c>
      <c r="N74" s="117">
        <f t="shared" ref="N74:S74" si="14">SUM(N67:N73)</f>
        <v>13.986860170181743</v>
      </c>
      <c r="O74" s="117">
        <f t="shared" si="14"/>
        <v>1.1417845036883052</v>
      </c>
      <c r="P74" s="117">
        <f t="shared" si="14"/>
        <v>35.680765740259538</v>
      </c>
      <c r="Q74" s="117">
        <f t="shared" si="14"/>
        <v>4.5671380147532226</v>
      </c>
      <c r="R74" s="117">
        <f t="shared" si="14"/>
        <v>1.7126767555324585</v>
      </c>
      <c r="S74" s="118">
        <f t="shared" si="14"/>
        <v>14.557752422025898</v>
      </c>
      <c r="T74" s="100">
        <f t="shared" si="11"/>
        <v>454.55511514803646</v>
      </c>
    </row>
    <row r="75" spans="2:20" ht="15.75" thickBot="1" x14ac:dyDescent="0.3"/>
    <row r="76" spans="2:20" ht="15.75" thickBot="1" x14ac:dyDescent="0.3">
      <c r="B76" s="174" t="s">
        <v>83</v>
      </c>
      <c r="C76" s="175"/>
      <c r="D76" s="175"/>
      <c r="E76" s="175"/>
      <c r="F76" s="175"/>
      <c r="G76" s="175"/>
      <c r="H76" s="175"/>
      <c r="I76" s="175"/>
      <c r="J76" s="176"/>
      <c r="L76" s="174" t="s">
        <v>99</v>
      </c>
      <c r="M76" s="175"/>
      <c r="N76" s="175"/>
      <c r="O76" s="175"/>
      <c r="P76" s="175"/>
      <c r="Q76" s="175"/>
      <c r="R76" s="175"/>
      <c r="S76" s="175"/>
      <c r="T76" s="176"/>
    </row>
    <row r="77" spans="2:20" ht="15.75" thickBot="1" x14ac:dyDescent="0.3">
      <c r="B77" s="3" t="s">
        <v>16</v>
      </c>
      <c r="C77" s="4">
        <v>93</v>
      </c>
      <c r="D77" s="7">
        <v>94</v>
      </c>
      <c r="E77" s="7">
        <v>95</v>
      </c>
      <c r="F77" s="7">
        <v>96</v>
      </c>
      <c r="G77" s="7">
        <v>97</v>
      </c>
      <c r="H77" s="7">
        <v>98</v>
      </c>
      <c r="I77" s="8">
        <v>99</v>
      </c>
      <c r="J77" s="97" t="s">
        <v>15</v>
      </c>
      <c r="L77" s="3" t="s">
        <v>16</v>
      </c>
      <c r="M77" s="4">
        <v>93</v>
      </c>
      <c r="N77" s="7">
        <v>94</v>
      </c>
      <c r="O77" s="7">
        <v>95</v>
      </c>
      <c r="P77" s="7">
        <v>96</v>
      </c>
      <c r="Q77" s="7">
        <v>97</v>
      </c>
      <c r="R77" s="7">
        <v>98</v>
      </c>
      <c r="S77" s="8">
        <v>99</v>
      </c>
      <c r="T77" s="97" t="s">
        <v>15</v>
      </c>
    </row>
    <row r="78" spans="2:20" x14ac:dyDescent="0.25">
      <c r="B78" s="11">
        <v>93</v>
      </c>
      <c r="C78" s="15">
        <f>C67+C45+C56</f>
        <v>0</v>
      </c>
      <c r="D78" s="15">
        <f t="shared" ref="D78:I78" si="15">D67+D45+D56</f>
        <v>0</v>
      </c>
      <c r="E78" s="15">
        <f t="shared" si="15"/>
        <v>0</v>
      </c>
      <c r="F78" s="15">
        <f t="shared" si="15"/>
        <v>0</v>
      </c>
      <c r="G78" s="15">
        <f t="shared" si="15"/>
        <v>0</v>
      </c>
      <c r="H78" s="15">
        <f t="shared" si="15"/>
        <v>0</v>
      </c>
      <c r="I78" s="15">
        <f t="shared" si="15"/>
        <v>0</v>
      </c>
      <c r="J78" s="101">
        <f>SUM(C78:I78)</f>
        <v>0</v>
      </c>
      <c r="L78" s="11">
        <v>93</v>
      </c>
      <c r="M78" s="15">
        <f>M67+M45+M56</f>
        <v>116.20033847179695</v>
      </c>
      <c r="N78" s="15">
        <f t="shared" ref="N78:S78" si="16">N67+N45+N56</f>
        <v>3.8893716896822204</v>
      </c>
      <c r="O78" s="15">
        <f t="shared" si="16"/>
        <v>0.321289805554406</v>
      </c>
      <c r="P78" s="15">
        <f t="shared" si="16"/>
        <v>9.88328238316765</v>
      </c>
      <c r="Q78" s="15">
        <f t="shared" si="16"/>
        <v>1.2369030378258556</v>
      </c>
      <c r="R78" s="15">
        <f t="shared" si="16"/>
        <v>0.45791753497890531</v>
      </c>
      <c r="S78" s="15">
        <f t="shared" si="16"/>
        <v>3.9827976633854272</v>
      </c>
      <c r="T78" s="101">
        <f>SUM(M78:S78)</f>
        <v>135.97190058639146</v>
      </c>
    </row>
    <row r="79" spans="2:20" x14ac:dyDescent="0.25">
      <c r="B79" s="79">
        <v>94</v>
      </c>
      <c r="C79" s="15">
        <f t="shared" ref="C79:I79" si="17">C68+C46+C57</f>
        <v>0</v>
      </c>
      <c r="D79" s="15">
        <f t="shared" si="17"/>
        <v>0</v>
      </c>
      <c r="E79" s="15">
        <f t="shared" si="17"/>
        <v>0</v>
      </c>
      <c r="F79" s="15">
        <f t="shared" si="17"/>
        <v>0</v>
      </c>
      <c r="G79" s="15">
        <f t="shared" si="17"/>
        <v>0</v>
      </c>
      <c r="H79" s="15">
        <f t="shared" si="17"/>
        <v>0</v>
      </c>
      <c r="I79" s="15">
        <f t="shared" si="17"/>
        <v>0</v>
      </c>
      <c r="J79" s="102">
        <f t="shared" ref="J79:J84" si="18">SUM(C79:I79)</f>
        <v>0</v>
      </c>
      <c r="L79" s="79">
        <v>94</v>
      </c>
      <c r="M79" s="15">
        <f t="shared" ref="M79:S79" si="19">M68+M46+M57</f>
        <v>176.4339699474894</v>
      </c>
      <c r="N79" s="15">
        <f t="shared" si="19"/>
        <v>7.2668977542709792</v>
      </c>
      <c r="O79" s="15">
        <f t="shared" si="19"/>
        <v>0.53869915410305569</v>
      </c>
      <c r="P79" s="15">
        <f t="shared" si="19"/>
        <v>15.651838018844867</v>
      </c>
      <c r="Q79" s="15">
        <f t="shared" si="19"/>
        <v>1.9993581137094809</v>
      </c>
      <c r="R79" s="15">
        <f t="shared" si="19"/>
        <v>0.73992147848230205</v>
      </c>
      <c r="S79" s="15">
        <f t="shared" si="19"/>
        <v>6.3282555986330262</v>
      </c>
      <c r="T79" s="102">
        <f t="shared" ref="T79:T84" si="20">SUM(M79:S79)</f>
        <v>208.95894006553314</v>
      </c>
    </row>
    <row r="80" spans="2:20" x14ac:dyDescent="0.25">
      <c r="B80" s="79">
        <v>95</v>
      </c>
      <c r="C80" s="15">
        <f t="shared" ref="C80:I80" si="21">C69+C47+C58</f>
        <v>3.2729643598199618</v>
      </c>
      <c r="D80" s="15">
        <f t="shared" si="21"/>
        <v>2.0936711401645658E-2</v>
      </c>
      <c r="E80" s="15">
        <f t="shared" si="21"/>
        <v>2.4709878052199069E-2</v>
      </c>
      <c r="F80" s="15">
        <f t="shared" si="21"/>
        <v>0.1618975369508624</v>
      </c>
      <c r="G80" s="15">
        <f t="shared" si="21"/>
        <v>2.3790927754370927</v>
      </c>
      <c r="H80" s="15">
        <f t="shared" si="21"/>
        <v>6.2645094565335707E-2</v>
      </c>
      <c r="I80" s="15">
        <f t="shared" si="21"/>
        <v>2.3809674031612147</v>
      </c>
      <c r="J80" s="102">
        <f t="shared" si="18"/>
        <v>8.3032137593883135</v>
      </c>
      <c r="L80" s="79">
        <v>95</v>
      </c>
      <c r="M80" s="15">
        <f t="shared" ref="M80:S80" si="22">M69+M47+M58</f>
        <v>131.09999485257543</v>
      </c>
      <c r="N80" s="15">
        <f t="shared" si="22"/>
        <v>4.9094548483516789</v>
      </c>
      <c r="O80" s="15">
        <f t="shared" si="22"/>
        <v>0.43027891661927448</v>
      </c>
      <c r="P80" s="15">
        <f t="shared" si="22"/>
        <v>11.825015914222581</v>
      </c>
      <c r="Q80" s="15">
        <f t="shared" si="22"/>
        <v>1.5014462648018521</v>
      </c>
      <c r="R80" s="15">
        <f t="shared" si="22"/>
        <v>0.55474777557644539</v>
      </c>
      <c r="S80" s="15">
        <f t="shared" si="22"/>
        <v>4.7359828941013902</v>
      </c>
      <c r="T80" s="102">
        <f t="shared" si="20"/>
        <v>155.05692146624867</v>
      </c>
    </row>
    <row r="81" spans="2:20" x14ac:dyDescent="0.25">
      <c r="B81" s="79">
        <v>96</v>
      </c>
      <c r="C81" s="15">
        <f t="shared" ref="C81:I81" si="23">C70+C48+C59</f>
        <v>554.51433386492886</v>
      </c>
      <c r="D81" s="15">
        <f t="shared" si="23"/>
        <v>3.4265898490986642</v>
      </c>
      <c r="E81" s="15">
        <f t="shared" si="23"/>
        <v>3.9294328518327291</v>
      </c>
      <c r="F81" s="15">
        <f t="shared" si="23"/>
        <v>29.215264688281749</v>
      </c>
      <c r="G81" s="15">
        <f t="shared" si="23"/>
        <v>406.87671728670568</v>
      </c>
      <c r="H81" s="15">
        <f t="shared" si="23"/>
        <v>10.857858394145577</v>
      </c>
      <c r="I81" s="15">
        <f t="shared" si="23"/>
        <v>422.66709396314928</v>
      </c>
      <c r="J81" s="102">
        <f t="shared" si="18"/>
        <v>1431.4872908981426</v>
      </c>
      <c r="L81" s="79">
        <v>96</v>
      </c>
      <c r="M81" s="15">
        <f t="shared" ref="M81:S81" si="24">M70+M48+M59</f>
        <v>216.60963059500253</v>
      </c>
      <c r="N81" s="15">
        <f t="shared" si="24"/>
        <v>7.6750251623948413</v>
      </c>
      <c r="O81" s="15">
        <f t="shared" si="24"/>
        <v>0.64240007629191109</v>
      </c>
      <c r="P81" s="15">
        <f t="shared" si="24"/>
        <v>21.6129353223123</v>
      </c>
      <c r="Q81" s="15">
        <f t="shared" si="24"/>
        <v>2.5183310316352543</v>
      </c>
      <c r="R81" s="15">
        <f t="shared" si="24"/>
        <v>0.95057770089346927</v>
      </c>
      <c r="S81" s="15">
        <f t="shared" si="24"/>
        <v>8.4318484498864361</v>
      </c>
      <c r="T81" s="102">
        <f t="shared" si="20"/>
        <v>258.44074833841671</v>
      </c>
    </row>
    <row r="82" spans="2:20" x14ac:dyDescent="0.25">
      <c r="B82" s="79">
        <v>97</v>
      </c>
      <c r="C82" s="15">
        <f t="shared" ref="C82:I82" si="25">C71+C49+C60</f>
        <v>59.631285109212016</v>
      </c>
      <c r="D82" s="15">
        <f t="shared" si="25"/>
        <v>0.37157155066335384</v>
      </c>
      <c r="E82" s="15">
        <f t="shared" si="25"/>
        <v>0.42063621730704637</v>
      </c>
      <c r="F82" s="15">
        <f t="shared" si="25"/>
        <v>3.0124303187671844</v>
      </c>
      <c r="G82" s="15">
        <f t="shared" si="25"/>
        <v>48.325219396888357</v>
      </c>
      <c r="H82" s="15">
        <f t="shared" si="25"/>
        <v>1.2357544696571636</v>
      </c>
      <c r="I82" s="15">
        <f t="shared" si="25"/>
        <v>45.302996981477087</v>
      </c>
      <c r="J82" s="102">
        <f t="shared" si="18"/>
        <v>158.29989404397222</v>
      </c>
      <c r="L82" s="79">
        <v>97</v>
      </c>
      <c r="M82" s="15">
        <f t="shared" ref="M82:S82" si="26">M71+M49+M60</f>
        <v>174.39488065420011</v>
      </c>
      <c r="N82" s="15">
        <f t="shared" si="26"/>
        <v>6.2621876963306615</v>
      </c>
      <c r="O82" s="15">
        <f t="shared" si="26"/>
        <v>0.51343585476991294</v>
      </c>
      <c r="P82" s="15">
        <f t="shared" si="26"/>
        <v>16.26907991103575</v>
      </c>
      <c r="Q82" s="15">
        <f t="shared" si="26"/>
        <v>2.376884907249857</v>
      </c>
      <c r="R82" s="15">
        <f t="shared" si="26"/>
        <v>0.83800419345666244</v>
      </c>
      <c r="S82" s="15">
        <f t="shared" si="26"/>
        <v>6.7528348420944502</v>
      </c>
      <c r="T82" s="102">
        <f t="shared" si="20"/>
        <v>207.40730805913742</v>
      </c>
    </row>
    <row r="83" spans="2:20" x14ac:dyDescent="0.25">
      <c r="B83" s="79">
        <v>98</v>
      </c>
      <c r="C83" s="15">
        <f t="shared" ref="C83:I83" si="27">C72+C50+C61</f>
        <v>708.51015898137734</v>
      </c>
      <c r="D83" s="15">
        <f t="shared" si="27"/>
        <v>4.4148609845542799</v>
      </c>
      <c r="E83" s="15">
        <f t="shared" si="27"/>
        <v>4.9979545710851134</v>
      </c>
      <c r="F83" s="15">
        <f t="shared" si="27"/>
        <v>36.022312516107732</v>
      </c>
      <c r="G83" s="15">
        <f t="shared" si="27"/>
        <v>545.83151520232946</v>
      </c>
      <c r="H83" s="15">
        <f t="shared" si="27"/>
        <v>15.26153106939879</v>
      </c>
      <c r="I83" s="15">
        <f t="shared" si="27"/>
        <v>540.91130264399715</v>
      </c>
      <c r="J83" s="102">
        <f t="shared" si="18"/>
        <v>1855.9496359688496</v>
      </c>
      <c r="L83" s="79">
        <v>98</v>
      </c>
      <c r="M83" s="15">
        <f t="shared" ref="M83:S83" si="28">M72+M50+M61</f>
        <v>139.5038281982298</v>
      </c>
      <c r="N83" s="15">
        <f t="shared" si="28"/>
        <v>5.0093657072432318</v>
      </c>
      <c r="O83" s="15">
        <f t="shared" si="28"/>
        <v>0.41073390282966016</v>
      </c>
      <c r="P83" s="15">
        <f t="shared" si="28"/>
        <v>13.148240904837706</v>
      </c>
      <c r="Q83" s="15">
        <f t="shared" si="28"/>
        <v>1.7534004853690033</v>
      </c>
      <c r="R83" s="15">
        <f t="shared" si="28"/>
        <v>0.71313046341882202</v>
      </c>
      <c r="S83" s="15">
        <f t="shared" si="28"/>
        <v>5.4443001168969811</v>
      </c>
      <c r="T83" s="102">
        <f t="shared" si="20"/>
        <v>165.98299977882522</v>
      </c>
    </row>
    <row r="84" spans="2:20" ht="15.75" thickBot="1" x14ac:dyDescent="0.3">
      <c r="B84" s="30">
        <v>99</v>
      </c>
      <c r="C84" s="15">
        <f t="shared" ref="C84:I84" si="29">C73+C51+C62</f>
        <v>0.7664119419956279</v>
      </c>
      <c r="D84" s="15">
        <f t="shared" si="29"/>
        <v>4.7503249195252097E-3</v>
      </c>
      <c r="E84" s="15">
        <f t="shared" si="29"/>
        <v>5.3718860655632486E-3</v>
      </c>
      <c r="F84" s="15">
        <f t="shared" si="29"/>
        <v>3.9499807103800508E-2</v>
      </c>
      <c r="G84" s="15">
        <f t="shared" si="29"/>
        <v>0.57060867270563675</v>
      </c>
      <c r="H84" s="15">
        <f t="shared" si="29"/>
        <v>1.5360426057892672E-2</v>
      </c>
      <c r="I84" s="15">
        <f t="shared" si="29"/>
        <v>0.60891838331728421</v>
      </c>
      <c r="J84" s="119">
        <f t="shared" si="18"/>
        <v>2.0109214421653308</v>
      </c>
      <c r="L84" s="30">
        <v>99</v>
      </c>
      <c r="M84" s="15">
        <f t="shared" ref="M84:S84" si="30">M73+M51+M62</f>
        <v>168.59230595895127</v>
      </c>
      <c r="N84" s="15">
        <f t="shared" si="30"/>
        <v>6.0025878729263402</v>
      </c>
      <c r="O84" s="15">
        <f t="shared" si="30"/>
        <v>0.491316635235857</v>
      </c>
      <c r="P84" s="15">
        <f t="shared" si="30"/>
        <v>16.239430839456546</v>
      </c>
      <c r="Q84" s="15">
        <f t="shared" si="30"/>
        <v>2.0062935410250065</v>
      </c>
      <c r="R84" s="15">
        <f t="shared" si="30"/>
        <v>0.76793237129951075</v>
      </c>
      <c r="S84" s="15">
        <f t="shared" si="30"/>
        <v>7.0129483389042839</v>
      </c>
      <c r="T84" s="119">
        <f t="shared" si="20"/>
        <v>201.1128155577988</v>
      </c>
    </row>
    <row r="85" spans="2:20" ht="15.75" thickBot="1" x14ac:dyDescent="0.3">
      <c r="B85" s="4" t="s">
        <v>15</v>
      </c>
      <c r="C85" s="116">
        <f>SUM(C78:C84)</f>
        <v>1326.6951542573338</v>
      </c>
      <c r="D85" s="117">
        <f t="shared" ref="D85:I85" si="31">SUM(D78:D84)</f>
        <v>8.2387094206374698</v>
      </c>
      <c r="E85" s="117">
        <f t="shared" si="31"/>
        <v>9.3781054043426497</v>
      </c>
      <c r="F85" s="117">
        <f t="shared" si="31"/>
        <v>68.451404867211323</v>
      </c>
      <c r="G85" s="117">
        <f t="shared" si="31"/>
        <v>1003.9831533340662</v>
      </c>
      <c r="H85" s="117">
        <f t="shared" si="31"/>
        <v>27.433149453824758</v>
      </c>
      <c r="I85" s="118">
        <f t="shared" si="31"/>
        <v>1011.8712793751019</v>
      </c>
      <c r="J85" s="100">
        <f t="shared" ref="J85" si="32">SUM(C85:I85)</f>
        <v>3456.0509561125182</v>
      </c>
      <c r="L85" s="4" t="s">
        <v>15</v>
      </c>
      <c r="M85" s="116">
        <f>SUM(M78:M84)</f>
        <v>1122.8349486782454</v>
      </c>
      <c r="N85" s="117">
        <f t="shared" ref="N85:S85" si="33">SUM(N78:N84)</f>
        <v>41.014890731199955</v>
      </c>
      <c r="O85" s="117">
        <f t="shared" si="33"/>
        <v>3.3481543454040779</v>
      </c>
      <c r="P85" s="117">
        <f t="shared" si="33"/>
        <v>104.62982329387739</v>
      </c>
      <c r="Q85" s="117">
        <f t="shared" si="33"/>
        <v>13.392617381616308</v>
      </c>
      <c r="R85" s="117">
        <f t="shared" si="33"/>
        <v>5.0222315181061177</v>
      </c>
      <c r="S85" s="118">
        <f t="shared" si="33"/>
        <v>42.688967903901997</v>
      </c>
      <c r="T85" s="100">
        <f t="shared" ref="T85" si="34">SUM(M85:S85)</f>
        <v>1332.9316338523513</v>
      </c>
    </row>
    <row r="86" spans="2:20" ht="15.75" thickBot="1" x14ac:dyDescent="0.3"/>
    <row r="87" spans="2:20" ht="15.75" thickBot="1" x14ac:dyDescent="0.3">
      <c r="B87" s="174" t="s">
        <v>84</v>
      </c>
      <c r="C87" s="175"/>
      <c r="D87" s="175"/>
      <c r="E87" s="175"/>
      <c r="F87" s="175"/>
      <c r="G87" s="175"/>
      <c r="H87" s="175"/>
      <c r="I87" s="175"/>
      <c r="J87" s="176"/>
      <c r="K87" s="26"/>
      <c r="L87" s="174" t="s">
        <v>100</v>
      </c>
      <c r="M87" s="175"/>
      <c r="N87" s="175"/>
      <c r="O87" s="175"/>
      <c r="P87" s="175"/>
      <c r="Q87" s="175"/>
      <c r="R87" s="175"/>
      <c r="S87" s="175"/>
      <c r="T87" s="176"/>
    </row>
    <row r="88" spans="2:20" ht="15.75" thickBot="1" x14ac:dyDescent="0.3">
      <c r="B88" s="3" t="s">
        <v>16</v>
      </c>
      <c r="C88" s="4">
        <v>93</v>
      </c>
      <c r="D88" s="7">
        <v>94</v>
      </c>
      <c r="E88" s="7">
        <v>95</v>
      </c>
      <c r="F88" s="7">
        <v>96</v>
      </c>
      <c r="G88" s="7">
        <v>97</v>
      </c>
      <c r="H88" s="7">
        <v>98</v>
      </c>
      <c r="I88" s="8">
        <v>99</v>
      </c>
      <c r="J88" s="97" t="s">
        <v>15</v>
      </c>
      <c r="L88" s="3" t="s">
        <v>16</v>
      </c>
      <c r="M88" s="4">
        <v>93</v>
      </c>
      <c r="N88" s="7">
        <v>94</v>
      </c>
      <c r="O88" s="7">
        <v>95</v>
      </c>
      <c r="P88" s="7">
        <v>96</v>
      </c>
      <c r="Q88" s="7">
        <v>97</v>
      </c>
      <c r="R88" s="7">
        <v>98</v>
      </c>
      <c r="S88" s="8">
        <v>99</v>
      </c>
      <c r="T88" s="97" t="s">
        <v>15</v>
      </c>
    </row>
    <row r="89" spans="2:20" x14ac:dyDescent="0.25">
      <c r="B89" s="11">
        <v>93</v>
      </c>
      <c r="C89" s="15">
        <f>($E$11/100)*C78</f>
        <v>0</v>
      </c>
      <c r="D89" s="15">
        <f t="shared" ref="D89:I89" si="35">($E$11/100)*D78</f>
        <v>0</v>
      </c>
      <c r="E89" s="15">
        <f t="shared" si="35"/>
        <v>0</v>
      </c>
      <c r="F89" s="15">
        <f t="shared" si="35"/>
        <v>0</v>
      </c>
      <c r="G89" s="15">
        <f t="shared" si="35"/>
        <v>0</v>
      </c>
      <c r="H89" s="15">
        <f t="shared" si="35"/>
        <v>0</v>
      </c>
      <c r="I89" s="15">
        <f t="shared" si="35"/>
        <v>0</v>
      </c>
      <c r="J89" s="101">
        <f>SUM(C89:I89)</f>
        <v>0</v>
      </c>
      <c r="L89" s="11">
        <v>93</v>
      </c>
      <c r="M89" s="15">
        <f>($E$11/100)*M78</f>
        <v>75.530220006668017</v>
      </c>
      <c r="N89" s="15">
        <f t="shared" ref="N89:S89" si="36">($E$11/100)*N78</f>
        <v>2.5280915982934431</v>
      </c>
      <c r="O89" s="15">
        <f t="shared" si="36"/>
        <v>0.20883837361036392</v>
      </c>
      <c r="P89" s="15">
        <f t="shared" si="36"/>
        <v>6.4241335490589728</v>
      </c>
      <c r="Q89" s="15">
        <f t="shared" si="36"/>
        <v>0.80398697458680624</v>
      </c>
      <c r="R89" s="15">
        <f t="shared" si="36"/>
        <v>0.29764639773628848</v>
      </c>
      <c r="S89" s="15">
        <f t="shared" si="36"/>
        <v>2.5888184812005277</v>
      </c>
      <c r="T89" s="101">
        <f>SUM(M89:S89)</f>
        <v>88.381735381154428</v>
      </c>
    </row>
    <row r="90" spans="2:20" x14ac:dyDescent="0.25">
      <c r="B90" s="79">
        <v>94</v>
      </c>
      <c r="C90" s="15">
        <f t="shared" ref="C90:I95" si="37">($E$11/100)*C79</f>
        <v>0</v>
      </c>
      <c r="D90" s="15">
        <f t="shared" si="37"/>
        <v>0</v>
      </c>
      <c r="E90" s="15">
        <f t="shared" si="37"/>
        <v>0</v>
      </c>
      <c r="F90" s="15">
        <f t="shared" si="37"/>
        <v>0</v>
      </c>
      <c r="G90" s="15">
        <f t="shared" si="37"/>
        <v>0</v>
      </c>
      <c r="H90" s="15">
        <f t="shared" si="37"/>
        <v>0</v>
      </c>
      <c r="I90" s="15">
        <f t="shared" si="37"/>
        <v>0</v>
      </c>
      <c r="J90" s="102">
        <f t="shared" ref="J90:J95" si="38">SUM(C90:I90)</f>
        <v>0</v>
      </c>
      <c r="L90" s="79">
        <v>94</v>
      </c>
      <c r="M90" s="15">
        <f t="shared" ref="M90:S90" si="39">($E$11/100)*M79</f>
        <v>114.68208046586811</v>
      </c>
      <c r="N90" s="15">
        <f t="shared" si="39"/>
        <v>4.7234835402761366</v>
      </c>
      <c r="O90" s="15">
        <f t="shared" si="39"/>
        <v>0.35015445016698621</v>
      </c>
      <c r="P90" s="15">
        <f t="shared" si="39"/>
        <v>10.173694712249164</v>
      </c>
      <c r="Q90" s="15">
        <f t="shared" si="39"/>
        <v>1.2995827739111627</v>
      </c>
      <c r="R90" s="15">
        <f t="shared" si="39"/>
        <v>0.48094896101349632</v>
      </c>
      <c r="S90" s="15">
        <f t="shared" si="39"/>
        <v>4.1133661391114673</v>
      </c>
      <c r="T90" s="102">
        <f t="shared" ref="T90:T95" si="40">SUM(M90:S90)</f>
        <v>135.82331104259652</v>
      </c>
    </row>
    <row r="91" spans="2:20" x14ac:dyDescent="0.25">
      <c r="B91" s="79">
        <v>95</v>
      </c>
      <c r="C91" s="15">
        <f t="shared" si="37"/>
        <v>2.1274268338829754</v>
      </c>
      <c r="D91" s="15">
        <f t="shared" si="37"/>
        <v>1.3608862411069678E-2</v>
      </c>
      <c r="E91" s="15">
        <f t="shared" si="37"/>
        <v>1.6061420733929396E-2</v>
      </c>
      <c r="F91" s="15">
        <f t="shared" si="37"/>
        <v>0.10523339901806056</v>
      </c>
      <c r="G91" s="15">
        <f t="shared" si="37"/>
        <v>1.5464103040341104</v>
      </c>
      <c r="H91" s="15">
        <f t="shared" si="37"/>
        <v>4.0719311467468211E-2</v>
      </c>
      <c r="I91" s="15">
        <f t="shared" si="37"/>
        <v>1.5476288120547896</v>
      </c>
      <c r="J91" s="102">
        <f t="shared" si="38"/>
        <v>5.3970889436024034</v>
      </c>
      <c r="L91" s="79">
        <v>95</v>
      </c>
      <c r="M91" s="15">
        <f t="shared" ref="M91:S91" si="41">($E$11/100)*M80</f>
        <v>85.21499665417403</v>
      </c>
      <c r="N91" s="15">
        <f t="shared" si="41"/>
        <v>3.1911456514285912</v>
      </c>
      <c r="O91" s="15">
        <f t="shared" si="41"/>
        <v>0.27968129580252843</v>
      </c>
      <c r="P91" s="15">
        <f t="shared" si="41"/>
        <v>7.686260344244678</v>
      </c>
      <c r="Q91" s="15">
        <f t="shared" si="41"/>
        <v>0.97594007212120393</v>
      </c>
      <c r="R91" s="15">
        <f t="shared" si="41"/>
        <v>0.36058605412468953</v>
      </c>
      <c r="S91" s="15">
        <f t="shared" si="41"/>
        <v>3.0783888811659037</v>
      </c>
      <c r="T91" s="102">
        <f t="shared" si="40"/>
        <v>100.78699895306163</v>
      </c>
    </row>
    <row r="92" spans="2:20" x14ac:dyDescent="0.25">
      <c r="B92" s="79">
        <v>96</v>
      </c>
      <c r="C92" s="15">
        <f t="shared" si="37"/>
        <v>360.43431701220379</v>
      </c>
      <c r="D92" s="15">
        <f t="shared" si="37"/>
        <v>2.2272834019141317</v>
      </c>
      <c r="E92" s="15">
        <f t="shared" si="37"/>
        <v>2.554131353691274</v>
      </c>
      <c r="F92" s="15">
        <f t="shared" si="37"/>
        <v>18.989922047383139</v>
      </c>
      <c r="G92" s="15">
        <f t="shared" si="37"/>
        <v>264.46986623635871</v>
      </c>
      <c r="H92" s="15">
        <f t="shared" si="37"/>
        <v>7.0576079561946248</v>
      </c>
      <c r="I92" s="15">
        <f t="shared" si="37"/>
        <v>274.73361107604705</v>
      </c>
      <c r="J92" s="102">
        <f t="shared" si="38"/>
        <v>930.46673908379273</v>
      </c>
      <c r="L92" s="79">
        <v>96</v>
      </c>
      <c r="M92" s="15">
        <f t="shared" ref="M92:S92" si="42">($E$11/100)*M81</f>
        <v>140.79625988675164</v>
      </c>
      <c r="N92" s="15">
        <f t="shared" si="42"/>
        <v>4.9887663555566473</v>
      </c>
      <c r="O92" s="15">
        <f t="shared" si="42"/>
        <v>0.41756004958974224</v>
      </c>
      <c r="P92" s="15">
        <f t="shared" si="42"/>
        <v>14.048407959502995</v>
      </c>
      <c r="Q92" s="15">
        <f t="shared" si="42"/>
        <v>1.6369151705629152</v>
      </c>
      <c r="R92" s="15">
        <f t="shared" si="42"/>
        <v>0.61787550558075499</v>
      </c>
      <c r="S92" s="15">
        <f t="shared" si="42"/>
        <v>5.4807014924261841</v>
      </c>
      <c r="T92" s="102">
        <f t="shared" si="40"/>
        <v>167.9864864199709</v>
      </c>
    </row>
    <row r="93" spans="2:20" x14ac:dyDescent="0.25">
      <c r="B93" s="79">
        <v>97</v>
      </c>
      <c r="C93" s="15">
        <f t="shared" si="37"/>
        <v>38.760335320987814</v>
      </c>
      <c r="D93" s="15">
        <f t="shared" si="37"/>
        <v>0.24152150793118002</v>
      </c>
      <c r="E93" s="15">
        <f t="shared" si="37"/>
        <v>0.27341354124958017</v>
      </c>
      <c r="F93" s="15">
        <f t="shared" si="37"/>
        <v>1.95807970719867</v>
      </c>
      <c r="G93" s="15">
        <f t="shared" si="37"/>
        <v>31.411392607977433</v>
      </c>
      <c r="H93" s="15">
        <f t="shared" si="37"/>
        <v>0.80324040527715634</v>
      </c>
      <c r="I93" s="15">
        <f t="shared" si="37"/>
        <v>29.446948037960109</v>
      </c>
      <c r="J93" s="102">
        <f t="shared" si="38"/>
        <v>102.89493112858194</v>
      </c>
      <c r="L93" s="79">
        <v>97</v>
      </c>
      <c r="M93" s="15">
        <f t="shared" ref="M93:S93" si="43">($E$11/100)*M82</f>
        <v>113.35667242523007</v>
      </c>
      <c r="N93" s="15">
        <f t="shared" si="43"/>
        <v>4.0704220026149303</v>
      </c>
      <c r="O93" s="15">
        <f t="shared" si="43"/>
        <v>0.3337333056004434</v>
      </c>
      <c r="P93" s="15">
        <f t="shared" si="43"/>
        <v>10.574901942173238</v>
      </c>
      <c r="Q93" s="15">
        <f t="shared" si="43"/>
        <v>1.5449751897124071</v>
      </c>
      <c r="R93" s="15">
        <f t="shared" si="43"/>
        <v>0.54470272574683065</v>
      </c>
      <c r="S93" s="15">
        <f t="shared" si="43"/>
        <v>4.389342647361393</v>
      </c>
      <c r="T93" s="102">
        <f t="shared" si="40"/>
        <v>134.81475023843933</v>
      </c>
    </row>
    <row r="94" spans="2:20" x14ac:dyDescent="0.25">
      <c r="B94" s="79">
        <v>98</v>
      </c>
      <c r="C94" s="15">
        <f t="shared" si="37"/>
        <v>460.53160333789526</v>
      </c>
      <c r="D94" s="15">
        <f t="shared" si="37"/>
        <v>2.8696596399602821</v>
      </c>
      <c r="E94" s="15">
        <f t="shared" si="37"/>
        <v>3.2486704712053238</v>
      </c>
      <c r="F94" s="15">
        <f t="shared" si="37"/>
        <v>23.414503135470028</v>
      </c>
      <c r="G94" s="15">
        <f t="shared" si="37"/>
        <v>354.79048488151415</v>
      </c>
      <c r="H94" s="15">
        <f t="shared" si="37"/>
        <v>9.9199951951092142</v>
      </c>
      <c r="I94" s="15">
        <f t="shared" si="37"/>
        <v>351.59234671859815</v>
      </c>
      <c r="J94" s="102">
        <f t="shared" si="38"/>
        <v>1206.3672633797523</v>
      </c>
      <c r="L94" s="79">
        <v>98</v>
      </c>
      <c r="M94" s="15">
        <f t="shared" ref="M94:S94" si="44">($E$11/100)*M83</f>
        <v>90.677488328849378</v>
      </c>
      <c r="N94" s="15">
        <f t="shared" si="44"/>
        <v>3.2560877097081007</v>
      </c>
      <c r="O94" s="15">
        <f t="shared" si="44"/>
        <v>0.26697703683927909</v>
      </c>
      <c r="P94" s="15">
        <f t="shared" si="44"/>
        <v>8.5463565881445103</v>
      </c>
      <c r="Q94" s="15">
        <f t="shared" si="44"/>
        <v>1.1397103154898522</v>
      </c>
      <c r="R94" s="15">
        <f t="shared" si="44"/>
        <v>0.46353480122223434</v>
      </c>
      <c r="S94" s="15">
        <f t="shared" si="44"/>
        <v>3.538795075983038</v>
      </c>
      <c r="T94" s="102">
        <f t="shared" si="40"/>
        <v>107.88894985623638</v>
      </c>
    </row>
    <row r="95" spans="2:20" ht="15.75" thickBot="1" x14ac:dyDescent="0.3">
      <c r="B95" s="30">
        <v>99</v>
      </c>
      <c r="C95" s="15">
        <f t="shared" si="37"/>
        <v>0.49816776229715815</v>
      </c>
      <c r="D95" s="15">
        <f t="shared" si="37"/>
        <v>3.0877111976913862E-3</v>
      </c>
      <c r="E95" s="15">
        <f t="shared" si="37"/>
        <v>3.4917259426161117E-3</v>
      </c>
      <c r="F95" s="15">
        <f t="shared" si="37"/>
        <v>2.5674874617470332E-2</v>
      </c>
      <c r="G95" s="15">
        <f t="shared" si="37"/>
        <v>0.37089563725866392</v>
      </c>
      <c r="H95" s="15">
        <f t="shared" si="37"/>
        <v>9.9842769376302376E-3</v>
      </c>
      <c r="I95" s="15">
        <f t="shared" si="37"/>
        <v>0.39579694915623476</v>
      </c>
      <c r="J95" s="119">
        <f t="shared" si="38"/>
        <v>1.3070989374074649</v>
      </c>
      <c r="L95" s="30">
        <v>99</v>
      </c>
      <c r="M95" s="15">
        <f t="shared" ref="M95:S95" si="45">($E$11/100)*M84</f>
        <v>109.58499887331833</v>
      </c>
      <c r="N95" s="15">
        <f t="shared" si="45"/>
        <v>3.9016821174021215</v>
      </c>
      <c r="O95" s="15">
        <f t="shared" si="45"/>
        <v>0.31935581290330706</v>
      </c>
      <c r="P95" s="15">
        <f t="shared" si="45"/>
        <v>10.555630045646755</v>
      </c>
      <c r="Q95" s="15">
        <f t="shared" si="45"/>
        <v>1.3040908016662542</v>
      </c>
      <c r="R95" s="15">
        <f t="shared" si="45"/>
        <v>0.499156041344682</v>
      </c>
      <c r="S95" s="15">
        <f t="shared" si="45"/>
        <v>4.5584164202877844</v>
      </c>
      <c r="T95" s="119">
        <f t="shared" si="40"/>
        <v>130.72333011256922</v>
      </c>
    </row>
    <row r="96" spans="2:20" ht="15.75" thickBot="1" x14ac:dyDescent="0.3">
      <c r="B96" s="4" t="s">
        <v>15</v>
      </c>
      <c r="C96" s="116">
        <f>SUM(C89:C95)</f>
        <v>862.35185026726697</v>
      </c>
      <c r="D96" s="117">
        <f t="shared" ref="D96:I96" si="46">SUM(D89:D95)</f>
        <v>5.355161123414355</v>
      </c>
      <c r="E96" s="117">
        <f t="shared" si="46"/>
        <v>6.0957685128227235</v>
      </c>
      <c r="F96" s="117">
        <f t="shared" si="46"/>
        <v>44.493413163687372</v>
      </c>
      <c r="G96" s="117">
        <f t="shared" si="46"/>
        <v>652.58904966714294</v>
      </c>
      <c r="H96" s="117">
        <f t="shared" si="46"/>
        <v>17.831547144986093</v>
      </c>
      <c r="I96" s="118">
        <f t="shared" si="46"/>
        <v>657.71633159381622</v>
      </c>
      <c r="J96" s="100">
        <f t="shared" ref="J96" si="47">SUM(C96:I96)</f>
        <v>2246.4331214731369</v>
      </c>
      <c r="L96" s="4" t="s">
        <v>15</v>
      </c>
      <c r="M96" s="116">
        <f>SUM(M89:M95)</f>
        <v>729.84271664085952</v>
      </c>
      <c r="N96" s="117">
        <f t="shared" ref="N96:S96" si="48">SUM(N89:N95)</f>
        <v>26.65967897527997</v>
      </c>
      <c r="O96" s="117">
        <f t="shared" si="48"/>
        <v>2.1763003245126504</v>
      </c>
      <c r="P96" s="117">
        <f t="shared" si="48"/>
        <v>68.009385141020317</v>
      </c>
      <c r="Q96" s="117">
        <f t="shared" si="48"/>
        <v>8.7052012980505999</v>
      </c>
      <c r="R96" s="117">
        <f t="shared" si="48"/>
        <v>3.2644504867689768</v>
      </c>
      <c r="S96" s="118">
        <f t="shared" si="48"/>
        <v>27.747829137536296</v>
      </c>
      <c r="T96" s="100">
        <f t="shared" ref="T96" si="49">SUM(M96:S96)</f>
        <v>866.4055620040283</v>
      </c>
    </row>
    <row r="97" spans="2:20" ht="15.75" thickBot="1" x14ac:dyDescent="0.3"/>
    <row r="98" spans="2:20" ht="15.75" thickBot="1" x14ac:dyDescent="0.3">
      <c r="B98" s="174" t="s">
        <v>85</v>
      </c>
      <c r="C98" s="175"/>
      <c r="D98" s="175"/>
      <c r="E98" s="175"/>
      <c r="F98" s="175"/>
      <c r="G98" s="175"/>
      <c r="H98" s="175"/>
      <c r="I98" s="175"/>
      <c r="J98" s="176"/>
      <c r="L98" s="174" t="s">
        <v>101</v>
      </c>
      <c r="M98" s="175"/>
      <c r="N98" s="175"/>
      <c r="O98" s="175"/>
      <c r="P98" s="175"/>
      <c r="Q98" s="175"/>
      <c r="R98" s="175"/>
      <c r="S98" s="175"/>
      <c r="T98" s="176"/>
    </row>
    <row r="99" spans="2:20" ht="15.75" thickBot="1" x14ac:dyDescent="0.3">
      <c r="B99" s="3" t="s">
        <v>16</v>
      </c>
      <c r="C99" s="4">
        <v>93</v>
      </c>
      <c r="D99" s="7">
        <v>94</v>
      </c>
      <c r="E99" s="7">
        <v>95</v>
      </c>
      <c r="F99" s="7">
        <v>96</v>
      </c>
      <c r="G99" s="7">
        <v>97</v>
      </c>
      <c r="H99" s="7">
        <v>98</v>
      </c>
      <c r="I99" s="8">
        <v>99</v>
      </c>
      <c r="J99" s="97" t="s">
        <v>15</v>
      </c>
      <c r="L99" s="3" t="s">
        <v>16</v>
      </c>
      <c r="M99" s="4">
        <v>93</v>
      </c>
      <c r="N99" s="7">
        <v>94</v>
      </c>
      <c r="O99" s="7">
        <v>95</v>
      </c>
      <c r="P99" s="7">
        <v>96</v>
      </c>
      <c r="Q99" s="7">
        <v>97</v>
      </c>
      <c r="R99" s="7">
        <v>98</v>
      </c>
      <c r="S99" s="8">
        <v>99</v>
      </c>
      <c r="T99" s="97" t="s">
        <v>15</v>
      </c>
    </row>
    <row r="100" spans="2:20" x14ac:dyDescent="0.25">
      <c r="B100" s="11">
        <v>93</v>
      </c>
      <c r="C100" s="15">
        <f>($E$12/100)*C78</f>
        <v>0</v>
      </c>
      <c r="D100" s="15">
        <f t="shared" ref="D100:I100" si="50">($E$12/100)*D78</f>
        <v>0</v>
      </c>
      <c r="E100" s="15">
        <f t="shared" si="50"/>
        <v>0</v>
      </c>
      <c r="F100" s="15">
        <f t="shared" si="50"/>
        <v>0</v>
      </c>
      <c r="G100" s="15">
        <f t="shared" si="50"/>
        <v>0</v>
      </c>
      <c r="H100" s="15">
        <f t="shared" si="50"/>
        <v>0</v>
      </c>
      <c r="I100" s="15">
        <f t="shared" si="50"/>
        <v>0</v>
      </c>
      <c r="J100" s="101">
        <f>SUM(C100:I100)</f>
        <v>0</v>
      </c>
      <c r="L100" s="11">
        <v>93</v>
      </c>
      <c r="M100" s="15">
        <f>($E$12/100)*M78</f>
        <v>40.67011846512893</v>
      </c>
      <c r="N100" s="15">
        <f t="shared" ref="N100:S100" si="51">($E$12/100)*N78</f>
        <v>1.361280091388777</v>
      </c>
      <c r="O100" s="15">
        <f t="shared" si="51"/>
        <v>0.1124514319440421</v>
      </c>
      <c r="P100" s="15">
        <f t="shared" si="51"/>
        <v>3.4591488341086771</v>
      </c>
      <c r="Q100" s="15">
        <f t="shared" si="51"/>
        <v>0.43291606323904946</v>
      </c>
      <c r="R100" s="15">
        <f t="shared" si="51"/>
        <v>0.16027113724261685</v>
      </c>
      <c r="S100" s="15">
        <f t="shared" si="51"/>
        <v>1.3939791821848995</v>
      </c>
      <c r="T100" s="101">
        <f>SUM(M100:S100)</f>
        <v>47.590165205236993</v>
      </c>
    </row>
    <row r="101" spans="2:20" x14ac:dyDescent="0.25">
      <c r="B101" s="79">
        <v>94</v>
      </c>
      <c r="C101" s="15">
        <f t="shared" ref="C101:I106" si="52">($E$12/100)*C79</f>
        <v>0</v>
      </c>
      <c r="D101" s="15">
        <f t="shared" si="52"/>
        <v>0</v>
      </c>
      <c r="E101" s="15">
        <f t="shared" si="52"/>
        <v>0</v>
      </c>
      <c r="F101" s="15">
        <f t="shared" si="52"/>
        <v>0</v>
      </c>
      <c r="G101" s="15">
        <f t="shared" si="52"/>
        <v>0</v>
      </c>
      <c r="H101" s="15">
        <f t="shared" si="52"/>
        <v>0</v>
      </c>
      <c r="I101" s="15">
        <f t="shared" si="52"/>
        <v>0</v>
      </c>
      <c r="J101" s="102">
        <f t="shared" ref="J101:J106" si="53">SUM(C101:I101)</f>
        <v>0</v>
      </c>
      <c r="L101" s="79">
        <v>94</v>
      </c>
      <c r="M101" s="15">
        <f t="shared" ref="M101:S101" si="54">($E$12/100)*M79</f>
        <v>61.751889481621284</v>
      </c>
      <c r="N101" s="15">
        <f t="shared" si="54"/>
        <v>2.5434142139948426</v>
      </c>
      <c r="O101" s="15">
        <f t="shared" si="54"/>
        <v>0.18854470393606948</v>
      </c>
      <c r="P101" s="15">
        <f t="shared" si="54"/>
        <v>5.4781433065957028</v>
      </c>
      <c r="Q101" s="15">
        <f t="shared" si="54"/>
        <v>0.6997753397983183</v>
      </c>
      <c r="R101" s="15">
        <f t="shared" si="54"/>
        <v>0.25897251746880573</v>
      </c>
      <c r="S101" s="15">
        <f t="shared" si="54"/>
        <v>2.2148894595215589</v>
      </c>
      <c r="T101" s="102">
        <f t="shared" ref="T101:T106" si="55">SUM(M101:S101)</f>
        <v>73.135629022936584</v>
      </c>
    </row>
    <row r="102" spans="2:20" x14ac:dyDescent="0.25">
      <c r="B102" s="79">
        <v>95</v>
      </c>
      <c r="C102" s="15">
        <f t="shared" si="52"/>
        <v>1.1455375259369867</v>
      </c>
      <c r="D102" s="15">
        <f t="shared" si="52"/>
        <v>7.3278489905759794E-3</v>
      </c>
      <c r="E102" s="15">
        <f t="shared" si="52"/>
        <v>8.6484573182696728E-3</v>
      </c>
      <c r="F102" s="15">
        <f t="shared" si="52"/>
        <v>5.6664137932801832E-2</v>
      </c>
      <c r="G102" s="15">
        <f t="shared" si="52"/>
        <v>0.83268247140298246</v>
      </c>
      <c r="H102" s="15">
        <f t="shared" si="52"/>
        <v>2.1925783097867496E-2</v>
      </c>
      <c r="I102" s="15">
        <f t="shared" si="52"/>
        <v>0.83333859110642505</v>
      </c>
      <c r="J102" s="102">
        <f t="shared" si="53"/>
        <v>2.9061248157859092</v>
      </c>
      <c r="L102" s="79">
        <v>95</v>
      </c>
      <c r="M102" s="15">
        <f t="shared" ref="M102:S102" si="56">($E$12/100)*M80</f>
        <v>45.884998198401398</v>
      </c>
      <c r="N102" s="15">
        <f t="shared" si="56"/>
        <v>1.7183091969230875</v>
      </c>
      <c r="O102" s="15">
        <f t="shared" si="56"/>
        <v>0.15059762081674605</v>
      </c>
      <c r="P102" s="15">
        <f t="shared" si="56"/>
        <v>4.1387555699779028</v>
      </c>
      <c r="Q102" s="15">
        <f t="shared" si="56"/>
        <v>0.52550619268064813</v>
      </c>
      <c r="R102" s="15">
        <f t="shared" si="56"/>
        <v>0.19416172145175586</v>
      </c>
      <c r="S102" s="15">
        <f t="shared" si="56"/>
        <v>1.6575940129354865</v>
      </c>
      <c r="T102" s="102">
        <f t="shared" si="55"/>
        <v>54.269922513187019</v>
      </c>
    </row>
    <row r="103" spans="2:20" x14ac:dyDescent="0.25">
      <c r="B103" s="79">
        <v>96</v>
      </c>
      <c r="C103" s="15">
        <f t="shared" si="52"/>
        <v>194.08001685272509</v>
      </c>
      <c r="D103" s="15">
        <f t="shared" si="52"/>
        <v>1.1993064471845323</v>
      </c>
      <c r="E103" s="15">
        <f t="shared" si="52"/>
        <v>1.3753014981414551</v>
      </c>
      <c r="F103" s="15">
        <f t="shared" si="52"/>
        <v>10.225342640898612</v>
      </c>
      <c r="G103" s="15">
        <f t="shared" si="52"/>
        <v>142.40685105034697</v>
      </c>
      <c r="H103" s="15">
        <f t="shared" si="52"/>
        <v>3.8002504379509516</v>
      </c>
      <c r="I103" s="15">
        <f t="shared" si="52"/>
        <v>147.93348288710223</v>
      </c>
      <c r="J103" s="102">
        <f t="shared" si="53"/>
        <v>501.02055181434991</v>
      </c>
      <c r="L103" s="79">
        <v>96</v>
      </c>
      <c r="M103" s="15">
        <f t="shared" ref="M103:S103" si="57">($E$12/100)*M81</f>
        <v>75.813370708250886</v>
      </c>
      <c r="N103" s="15">
        <f t="shared" si="57"/>
        <v>2.6862588068381945</v>
      </c>
      <c r="O103" s="15">
        <f t="shared" si="57"/>
        <v>0.22484002670216888</v>
      </c>
      <c r="P103" s="15">
        <f t="shared" si="57"/>
        <v>7.5645273628093044</v>
      </c>
      <c r="Q103" s="15">
        <f t="shared" si="57"/>
        <v>0.88141586107233894</v>
      </c>
      <c r="R103" s="15">
        <f t="shared" si="57"/>
        <v>0.33270219531271422</v>
      </c>
      <c r="S103" s="15">
        <f t="shared" si="57"/>
        <v>2.9511469574602525</v>
      </c>
      <c r="T103" s="102">
        <f t="shared" si="55"/>
        <v>90.454261918445866</v>
      </c>
    </row>
    <row r="104" spans="2:20" x14ac:dyDescent="0.25">
      <c r="B104" s="79">
        <v>97</v>
      </c>
      <c r="C104" s="15">
        <f t="shared" si="52"/>
        <v>20.870949788224205</v>
      </c>
      <c r="D104" s="15">
        <f t="shared" si="52"/>
        <v>0.13005004273217383</v>
      </c>
      <c r="E104" s="15">
        <f t="shared" si="52"/>
        <v>0.14722267605746622</v>
      </c>
      <c r="F104" s="15">
        <f t="shared" si="52"/>
        <v>1.0543506115685144</v>
      </c>
      <c r="G104" s="15">
        <f t="shared" si="52"/>
        <v>16.913826788910924</v>
      </c>
      <c r="H104" s="15">
        <f t="shared" si="52"/>
        <v>0.43251406438000722</v>
      </c>
      <c r="I104" s="15">
        <f t="shared" si="52"/>
        <v>15.85604894351698</v>
      </c>
      <c r="J104" s="102">
        <f t="shared" si="53"/>
        <v>55.404962915390271</v>
      </c>
      <c r="L104" s="79">
        <v>97</v>
      </c>
      <c r="M104" s="15">
        <f t="shared" ref="M104:S104" si="58">($E$12/100)*M82</f>
        <v>61.038208228970035</v>
      </c>
      <c r="N104" s="15">
        <f t="shared" si="58"/>
        <v>2.1917656937157313</v>
      </c>
      <c r="O104" s="15">
        <f t="shared" si="58"/>
        <v>0.17970254916946951</v>
      </c>
      <c r="P104" s="15">
        <f t="shared" si="58"/>
        <v>5.6941779688625118</v>
      </c>
      <c r="Q104" s="15">
        <f t="shared" si="58"/>
        <v>0.83190971753744991</v>
      </c>
      <c r="R104" s="15">
        <f t="shared" si="58"/>
        <v>0.29330146770983184</v>
      </c>
      <c r="S104" s="15">
        <f t="shared" si="58"/>
        <v>2.3634921947330576</v>
      </c>
      <c r="T104" s="102">
        <f t="shared" si="55"/>
        <v>72.592557820698104</v>
      </c>
    </row>
    <row r="105" spans="2:20" x14ac:dyDescent="0.25">
      <c r="B105" s="79">
        <v>98</v>
      </c>
      <c r="C105" s="15">
        <f t="shared" si="52"/>
        <v>247.97855564348205</v>
      </c>
      <c r="D105" s="15">
        <f t="shared" si="52"/>
        <v>1.5452013445939978</v>
      </c>
      <c r="E105" s="15">
        <f t="shared" si="52"/>
        <v>1.7492840998797896</v>
      </c>
      <c r="F105" s="15">
        <f t="shared" si="52"/>
        <v>12.607809380637706</v>
      </c>
      <c r="G105" s="15">
        <f t="shared" si="52"/>
        <v>191.04103032081531</v>
      </c>
      <c r="H105" s="15">
        <f t="shared" si="52"/>
        <v>5.3415358742895762</v>
      </c>
      <c r="I105" s="15">
        <f t="shared" si="52"/>
        <v>189.318955925399</v>
      </c>
      <c r="J105" s="102">
        <f t="shared" si="53"/>
        <v>649.58237258909742</v>
      </c>
      <c r="L105" s="79">
        <v>98</v>
      </c>
      <c r="M105" s="15">
        <f t="shared" ref="M105:S105" si="59">($E$12/100)*M83</f>
        <v>48.826339869380426</v>
      </c>
      <c r="N105" s="15">
        <f t="shared" si="59"/>
        <v>1.7532779975351309</v>
      </c>
      <c r="O105" s="15">
        <f t="shared" si="59"/>
        <v>0.14375686599038104</v>
      </c>
      <c r="P105" s="15">
        <f t="shared" si="59"/>
        <v>4.6018843166931971</v>
      </c>
      <c r="Q105" s="15">
        <f t="shared" si="59"/>
        <v>0.61369016987915115</v>
      </c>
      <c r="R105" s="15">
        <f t="shared" si="59"/>
        <v>0.24959566219658769</v>
      </c>
      <c r="S105" s="15">
        <f t="shared" si="59"/>
        <v>1.9055050409139433</v>
      </c>
      <c r="T105" s="102">
        <f t="shared" si="55"/>
        <v>58.094049922588816</v>
      </c>
    </row>
    <row r="106" spans="2:20" ht="15.75" thickBot="1" x14ac:dyDescent="0.3">
      <c r="B106" s="30">
        <v>99</v>
      </c>
      <c r="C106" s="15">
        <f t="shared" si="52"/>
        <v>0.26824417969846975</v>
      </c>
      <c r="D106" s="15">
        <f t="shared" si="52"/>
        <v>1.6626137218338233E-3</v>
      </c>
      <c r="E106" s="15">
        <f t="shared" si="52"/>
        <v>1.8801601229471369E-3</v>
      </c>
      <c r="F106" s="15">
        <f t="shared" si="52"/>
        <v>1.3824932486330177E-2</v>
      </c>
      <c r="G106" s="15">
        <f t="shared" si="52"/>
        <v>0.19971303544697286</v>
      </c>
      <c r="H106" s="15">
        <f t="shared" si="52"/>
        <v>5.3761491202624348E-3</v>
      </c>
      <c r="I106" s="15">
        <f t="shared" si="52"/>
        <v>0.21312143416104945</v>
      </c>
      <c r="J106" s="119">
        <f t="shared" si="53"/>
        <v>0.70382250475786556</v>
      </c>
      <c r="L106" s="30">
        <v>99</v>
      </c>
      <c r="M106" s="15">
        <f t="shared" ref="M106:S106" si="60">($E$12/100)*M84</f>
        <v>59.007307085632938</v>
      </c>
      <c r="N106" s="15">
        <f t="shared" si="60"/>
        <v>2.1009057555242188</v>
      </c>
      <c r="O106" s="15">
        <f t="shared" si="60"/>
        <v>0.17196082233254995</v>
      </c>
      <c r="P106" s="15">
        <f t="shared" si="60"/>
        <v>5.683800793809791</v>
      </c>
      <c r="Q106" s="15">
        <f t="shared" si="60"/>
        <v>0.70220273935875221</v>
      </c>
      <c r="R106" s="15">
        <f t="shared" si="60"/>
        <v>0.26877632995482875</v>
      </c>
      <c r="S106" s="15">
        <f t="shared" si="60"/>
        <v>2.4545319186164991</v>
      </c>
      <c r="T106" s="119">
        <f t="shared" si="55"/>
        <v>70.389485445229582</v>
      </c>
    </row>
    <row r="107" spans="2:20" ht="15.75" thickBot="1" x14ac:dyDescent="0.3">
      <c r="B107" s="4" t="s">
        <v>15</v>
      </c>
      <c r="C107" s="116">
        <f>SUM(C100:C106)</f>
        <v>464.34330399006677</v>
      </c>
      <c r="D107" s="117">
        <f t="shared" ref="D107:I107" si="61">SUM(D100:D106)</f>
        <v>2.8835482972231139</v>
      </c>
      <c r="E107" s="117">
        <f t="shared" si="61"/>
        <v>3.2823368915199276</v>
      </c>
      <c r="F107" s="117">
        <f t="shared" si="61"/>
        <v>23.957991703523966</v>
      </c>
      <c r="G107" s="117">
        <f t="shared" si="61"/>
        <v>351.39410366692317</v>
      </c>
      <c r="H107" s="117">
        <f t="shared" si="61"/>
        <v>9.6016023088386646</v>
      </c>
      <c r="I107" s="118">
        <f t="shared" si="61"/>
        <v>354.15494778128567</v>
      </c>
      <c r="J107" s="100">
        <f t="shared" ref="J107" si="62">SUM(C107:I107)</f>
        <v>1209.6178346393813</v>
      </c>
      <c r="L107" s="4" t="s">
        <v>15</v>
      </c>
      <c r="M107" s="116">
        <f>SUM(M100:M106)</f>
        <v>392.99223203738586</v>
      </c>
      <c r="N107" s="117">
        <f t="shared" ref="N107:S107" si="63">SUM(N100:N106)</f>
        <v>14.355211755919981</v>
      </c>
      <c r="O107" s="117">
        <f t="shared" si="63"/>
        <v>1.171854020891427</v>
      </c>
      <c r="P107" s="117">
        <f t="shared" si="63"/>
        <v>36.620438152857091</v>
      </c>
      <c r="Q107" s="117">
        <f t="shared" si="63"/>
        <v>4.6874160835657079</v>
      </c>
      <c r="R107" s="117">
        <f t="shared" si="63"/>
        <v>1.7577810313371409</v>
      </c>
      <c r="S107" s="118">
        <f t="shared" si="63"/>
        <v>14.941138766365698</v>
      </c>
      <c r="T107" s="100">
        <f t="shared" ref="T107" si="64">SUM(M107:S107)</f>
        <v>466.52607184832294</v>
      </c>
    </row>
    <row r="108" spans="2:20" ht="15.75" thickBot="1" x14ac:dyDescent="0.3"/>
    <row r="109" spans="2:20" ht="15.75" thickBot="1" x14ac:dyDescent="0.3">
      <c r="B109" s="174" t="s">
        <v>127</v>
      </c>
      <c r="C109" s="175"/>
      <c r="D109" s="175"/>
      <c r="E109" s="175"/>
      <c r="F109" s="175"/>
      <c r="G109" s="175"/>
      <c r="H109" s="175"/>
      <c r="I109" s="175"/>
      <c r="J109" s="176"/>
      <c r="L109" s="174" t="s">
        <v>128</v>
      </c>
      <c r="M109" s="175"/>
      <c r="N109" s="175"/>
      <c r="O109" s="175"/>
      <c r="P109" s="175"/>
      <c r="Q109" s="175"/>
      <c r="R109" s="175"/>
      <c r="S109" s="175"/>
      <c r="T109" s="176"/>
    </row>
    <row r="110" spans="2:20" ht="15.75" thickBot="1" x14ac:dyDescent="0.3">
      <c r="B110" s="3" t="s">
        <v>16</v>
      </c>
      <c r="C110" s="4">
        <v>93</v>
      </c>
      <c r="D110" s="7">
        <v>94</v>
      </c>
      <c r="E110" s="7">
        <v>95</v>
      </c>
      <c r="F110" s="7">
        <v>96</v>
      </c>
      <c r="G110" s="7">
        <v>97</v>
      </c>
      <c r="H110" s="7">
        <v>98</v>
      </c>
      <c r="I110" s="8">
        <v>99</v>
      </c>
      <c r="J110" s="97" t="s">
        <v>15</v>
      </c>
      <c r="L110" s="3" t="s">
        <v>16</v>
      </c>
      <c r="M110" s="4">
        <v>93</v>
      </c>
      <c r="N110" s="7">
        <v>94</v>
      </c>
      <c r="O110" s="7">
        <v>95</v>
      </c>
      <c r="P110" s="7">
        <v>96</v>
      </c>
      <c r="Q110" s="7">
        <v>97</v>
      </c>
      <c r="R110" s="7">
        <v>98</v>
      </c>
      <c r="S110" s="8">
        <v>99</v>
      </c>
      <c r="T110" s="97" t="s">
        <v>15</v>
      </c>
    </row>
    <row r="111" spans="2:20" x14ac:dyDescent="0.25">
      <c r="B111" s="11">
        <v>93</v>
      </c>
      <c r="C111" s="15">
        <f>($E$5/100)*C89</f>
        <v>0</v>
      </c>
      <c r="D111" s="15">
        <f t="shared" ref="D111:I111" si="65">($E$5/100)*D89</f>
        <v>0</v>
      </c>
      <c r="E111" s="15">
        <f t="shared" si="65"/>
        <v>0</v>
      </c>
      <c r="F111" s="15">
        <f t="shared" si="65"/>
        <v>0</v>
      </c>
      <c r="G111" s="15">
        <f t="shared" si="65"/>
        <v>0</v>
      </c>
      <c r="H111" s="15">
        <f t="shared" si="65"/>
        <v>0</v>
      </c>
      <c r="I111" s="15">
        <f t="shared" si="65"/>
        <v>0</v>
      </c>
      <c r="J111" s="101">
        <f>SUM(C111:I111)</f>
        <v>0</v>
      </c>
      <c r="L111" s="11">
        <v>93</v>
      </c>
      <c r="M111" s="15">
        <f>($G$5/100)*M89</f>
        <v>63.44538480560113</v>
      </c>
      <c r="N111" s="15">
        <f t="shared" ref="N111:S111" si="66">($G$5/100)*N89</f>
        <v>2.123596942566492</v>
      </c>
      <c r="O111" s="15">
        <f t="shared" si="66"/>
        <v>0.17542423383270569</v>
      </c>
      <c r="P111" s="15">
        <f t="shared" si="66"/>
        <v>5.3962721812095369</v>
      </c>
      <c r="Q111" s="15">
        <f t="shared" si="66"/>
        <v>0.67534905865291717</v>
      </c>
      <c r="R111" s="15">
        <f t="shared" si="66"/>
        <v>0.25002297409848234</v>
      </c>
      <c r="S111" s="15">
        <f t="shared" si="66"/>
        <v>2.1746075242084433</v>
      </c>
      <c r="T111" s="101">
        <f>SUM(M111:S111)</f>
        <v>74.240657720169693</v>
      </c>
    </row>
    <row r="112" spans="2:20" x14ac:dyDescent="0.25">
      <c r="B112" s="79">
        <v>94</v>
      </c>
      <c r="C112" s="15">
        <f t="shared" ref="C112:I117" si="67">($E$5/100)*C90</f>
        <v>0</v>
      </c>
      <c r="D112" s="15">
        <f t="shared" si="67"/>
        <v>0</v>
      </c>
      <c r="E112" s="15">
        <f t="shared" si="67"/>
        <v>0</v>
      </c>
      <c r="F112" s="15">
        <f t="shared" si="67"/>
        <v>0</v>
      </c>
      <c r="G112" s="15">
        <f t="shared" si="67"/>
        <v>0</v>
      </c>
      <c r="H112" s="15">
        <f t="shared" si="67"/>
        <v>0</v>
      </c>
      <c r="I112" s="15">
        <f t="shared" si="67"/>
        <v>0</v>
      </c>
      <c r="J112" s="102">
        <f t="shared" ref="J112:J117" si="68">SUM(C112:I112)</f>
        <v>0</v>
      </c>
      <c r="L112" s="79">
        <v>94</v>
      </c>
      <c r="M112" s="15">
        <f t="shared" ref="M112:S117" si="69">($G$5/100)*M90</f>
        <v>96.332947591329216</v>
      </c>
      <c r="N112" s="15">
        <f t="shared" si="69"/>
        <v>3.9677261738319545</v>
      </c>
      <c r="O112" s="15">
        <f t="shared" si="69"/>
        <v>0.29412973814026838</v>
      </c>
      <c r="P112" s="15">
        <f t="shared" si="69"/>
        <v>8.5459035582892966</v>
      </c>
      <c r="Q112" s="15">
        <f t="shared" si="69"/>
        <v>1.0916495300853766</v>
      </c>
      <c r="R112" s="15">
        <f t="shared" si="69"/>
        <v>0.40399712725133691</v>
      </c>
      <c r="S112" s="15">
        <f t="shared" si="69"/>
        <v>3.4552275568536324</v>
      </c>
      <c r="T112" s="102">
        <f t="shared" ref="T112:T117" si="70">SUM(M112:S112)</f>
        <v>114.09158127578107</v>
      </c>
    </row>
    <row r="113" spans="1:20" x14ac:dyDescent="0.25">
      <c r="B113" s="79">
        <v>95</v>
      </c>
      <c r="C113" s="15">
        <f t="shared" si="67"/>
        <v>1.9997812238499968</v>
      </c>
      <c r="D113" s="15">
        <f t="shared" si="67"/>
        <v>1.2792330666405496E-2</v>
      </c>
      <c r="E113" s="15">
        <f t="shared" si="67"/>
        <v>1.5097735489893632E-2</v>
      </c>
      <c r="F113" s="15">
        <f t="shared" si="67"/>
        <v>9.8919395076976918E-2</v>
      </c>
      <c r="G113" s="15">
        <f t="shared" si="67"/>
        <v>1.4536256857920637</v>
      </c>
      <c r="H113" s="15">
        <f t="shared" si="67"/>
        <v>3.827615277942012E-2</v>
      </c>
      <c r="I113" s="15">
        <f t="shared" si="67"/>
        <v>1.4547710833315022</v>
      </c>
      <c r="J113" s="102">
        <f t="shared" si="68"/>
        <v>5.0732636069862593</v>
      </c>
      <c r="L113" s="79">
        <v>95</v>
      </c>
      <c r="M113" s="15">
        <f t="shared" si="69"/>
        <v>71.580597189506179</v>
      </c>
      <c r="N113" s="15">
        <f t="shared" si="69"/>
        <v>2.6805623472000164</v>
      </c>
      <c r="O113" s="15">
        <f t="shared" si="69"/>
        <v>0.23493228847412387</v>
      </c>
      <c r="P113" s="15">
        <f t="shared" si="69"/>
        <v>6.4564586891655296</v>
      </c>
      <c r="Q113" s="15">
        <f t="shared" si="69"/>
        <v>0.81978966058181124</v>
      </c>
      <c r="R113" s="15">
        <f t="shared" si="69"/>
        <v>0.30289228546473917</v>
      </c>
      <c r="S113" s="15">
        <f t="shared" si="69"/>
        <v>2.5858466601793588</v>
      </c>
      <c r="T113" s="102">
        <f t="shared" si="70"/>
        <v>84.661079120571756</v>
      </c>
    </row>
    <row r="114" spans="1:20" x14ac:dyDescent="0.25">
      <c r="B114" s="79">
        <v>96</v>
      </c>
      <c r="C114" s="15">
        <f t="shared" si="67"/>
        <v>338.80825799147152</v>
      </c>
      <c r="D114" s="15">
        <f t="shared" si="67"/>
        <v>2.0936463977992839</v>
      </c>
      <c r="E114" s="15">
        <f t="shared" si="67"/>
        <v>2.4008834724697974</v>
      </c>
      <c r="F114" s="15">
        <f t="shared" si="67"/>
        <v>17.850526724540149</v>
      </c>
      <c r="G114" s="15">
        <f t="shared" si="67"/>
        <v>248.60167426217717</v>
      </c>
      <c r="H114" s="15">
        <f t="shared" si="67"/>
        <v>6.6341514788229468</v>
      </c>
      <c r="I114" s="15">
        <f t="shared" si="67"/>
        <v>258.24959441148422</v>
      </c>
      <c r="J114" s="102">
        <f t="shared" si="68"/>
        <v>874.63873473876492</v>
      </c>
      <c r="L114" s="79">
        <v>96</v>
      </c>
      <c r="M114" s="15">
        <f t="shared" si="69"/>
        <v>118.26885830487137</v>
      </c>
      <c r="N114" s="15">
        <f t="shared" si="69"/>
        <v>4.1905637386675831</v>
      </c>
      <c r="O114" s="15">
        <f t="shared" si="69"/>
        <v>0.35075044165538349</v>
      </c>
      <c r="P114" s="15">
        <f t="shared" si="69"/>
        <v>11.800662685982516</v>
      </c>
      <c r="Q114" s="15">
        <f t="shared" si="69"/>
        <v>1.3750087432728488</v>
      </c>
      <c r="R114" s="15">
        <f t="shared" si="69"/>
        <v>0.51901542468783413</v>
      </c>
      <c r="S114" s="15">
        <f t="shared" si="69"/>
        <v>4.6037892536379941</v>
      </c>
      <c r="T114" s="102">
        <f t="shared" si="70"/>
        <v>141.10864859277552</v>
      </c>
    </row>
    <row r="115" spans="1:20" x14ac:dyDescent="0.25">
      <c r="B115" s="79">
        <v>97</v>
      </c>
      <c r="C115" s="15">
        <f t="shared" si="67"/>
        <v>36.434715201728544</v>
      </c>
      <c r="D115" s="15">
        <f t="shared" si="67"/>
        <v>0.22703021745530921</v>
      </c>
      <c r="E115" s="15">
        <f t="shared" si="67"/>
        <v>0.25700872877460534</v>
      </c>
      <c r="F115" s="15">
        <f t="shared" si="67"/>
        <v>1.8405949247667497</v>
      </c>
      <c r="G115" s="15">
        <f t="shared" si="67"/>
        <v>29.526709051498784</v>
      </c>
      <c r="H115" s="15">
        <f t="shared" si="67"/>
        <v>0.75504598096052689</v>
      </c>
      <c r="I115" s="15">
        <f t="shared" si="67"/>
        <v>27.680131155682499</v>
      </c>
      <c r="J115" s="102">
        <f t="shared" si="68"/>
        <v>96.721235260867019</v>
      </c>
      <c r="L115" s="79">
        <v>97</v>
      </c>
      <c r="M115" s="15">
        <f t="shared" si="69"/>
        <v>95.219604837193259</v>
      </c>
      <c r="N115" s="15">
        <f t="shared" si="69"/>
        <v>3.4191544821965412</v>
      </c>
      <c r="O115" s="15">
        <f t="shared" si="69"/>
        <v>0.28033597670437244</v>
      </c>
      <c r="P115" s="15">
        <f t="shared" si="69"/>
        <v>8.8829176314255189</v>
      </c>
      <c r="Q115" s="15">
        <f t="shared" si="69"/>
        <v>1.297779159358422</v>
      </c>
      <c r="R115" s="15">
        <f t="shared" si="69"/>
        <v>0.45755028962733774</v>
      </c>
      <c r="S115" s="15">
        <f t="shared" si="69"/>
        <v>3.68704782378357</v>
      </c>
      <c r="T115" s="102">
        <f t="shared" si="70"/>
        <v>113.24439020028903</v>
      </c>
    </row>
    <row r="116" spans="1:20" x14ac:dyDescent="0.25">
      <c r="B116" s="79">
        <v>98</v>
      </c>
      <c r="C116" s="15">
        <f t="shared" si="67"/>
        <v>432.89970713762153</v>
      </c>
      <c r="D116" s="15">
        <f t="shared" si="67"/>
        <v>2.6974800615626648</v>
      </c>
      <c r="E116" s="15">
        <f t="shared" si="67"/>
        <v>3.0537502429330043</v>
      </c>
      <c r="F116" s="15">
        <f t="shared" si="67"/>
        <v>22.009632947341824</v>
      </c>
      <c r="G116" s="15">
        <f t="shared" si="67"/>
        <v>333.50305578862327</v>
      </c>
      <c r="H116" s="15">
        <f t="shared" si="67"/>
        <v>9.3247954834026601</v>
      </c>
      <c r="I116" s="15">
        <f t="shared" si="67"/>
        <v>330.49680591548224</v>
      </c>
      <c r="J116" s="102">
        <f t="shared" si="68"/>
        <v>1133.9852275769672</v>
      </c>
      <c r="L116" s="79">
        <v>98</v>
      </c>
      <c r="M116" s="15">
        <f t="shared" si="69"/>
        <v>76.169090196233469</v>
      </c>
      <c r="N116" s="15">
        <f t="shared" si="69"/>
        <v>2.7351136761548043</v>
      </c>
      <c r="O116" s="15">
        <f t="shared" si="69"/>
        <v>0.22426071094499442</v>
      </c>
      <c r="P116" s="15">
        <f t="shared" si="69"/>
        <v>7.1789395340413886</v>
      </c>
      <c r="Q116" s="15">
        <f t="shared" si="69"/>
        <v>0.95735666501147587</v>
      </c>
      <c r="R116" s="15">
        <f t="shared" si="69"/>
        <v>0.38936923302667681</v>
      </c>
      <c r="S116" s="15">
        <f t="shared" si="69"/>
        <v>2.9725878638257517</v>
      </c>
      <c r="T116" s="102">
        <f t="shared" si="70"/>
        <v>90.626717879238555</v>
      </c>
    </row>
    <row r="117" spans="1:20" ht="15.75" thickBot="1" x14ac:dyDescent="0.3">
      <c r="B117" s="30">
        <v>99</v>
      </c>
      <c r="C117" s="15">
        <f t="shared" si="67"/>
        <v>0.4682776965593286</v>
      </c>
      <c r="D117" s="15">
        <f t="shared" si="67"/>
        <v>2.9024485258299028E-3</v>
      </c>
      <c r="E117" s="15">
        <f t="shared" si="67"/>
        <v>3.2822223860591447E-3</v>
      </c>
      <c r="F117" s="15">
        <f t="shared" si="67"/>
        <v>2.4134382140422111E-2</v>
      </c>
      <c r="G117" s="15">
        <f t="shared" si="67"/>
        <v>0.34864189902314408</v>
      </c>
      <c r="H117" s="15">
        <f t="shared" si="67"/>
        <v>9.3852203213724231E-3</v>
      </c>
      <c r="I117" s="15">
        <f t="shared" si="67"/>
        <v>0.37204913220686064</v>
      </c>
      <c r="J117" s="119">
        <f t="shared" si="68"/>
        <v>1.2286730011630169</v>
      </c>
      <c r="L117" s="30">
        <v>99</v>
      </c>
      <c r="M117" s="15">
        <f t="shared" si="69"/>
        <v>92.051399053587389</v>
      </c>
      <c r="N117" s="15">
        <f t="shared" si="69"/>
        <v>3.2774129786177819</v>
      </c>
      <c r="O117" s="15">
        <f t="shared" si="69"/>
        <v>0.26825888283877791</v>
      </c>
      <c r="P117" s="15">
        <f t="shared" si="69"/>
        <v>8.8667292383432734</v>
      </c>
      <c r="Q117" s="15">
        <f t="shared" si="69"/>
        <v>1.0954362733996534</v>
      </c>
      <c r="R117" s="15">
        <f t="shared" si="69"/>
        <v>0.41929107472953286</v>
      </c>
      <c r="S117" s="15">
        <f t="shared" si="69"/>
        <v>3.8290697930417386</v>
      </c>
      <c r="T117" s="119">
        <f t="shared" si="70"/>
        <v>109.80759729455814</v>
      </c>
    </row>
    <row r="118" spans="1:20" ht="15.75" thickBot="1" x14ac:dyDescent="0.3">
      <c r="B118" s="4" t="s">
        <v>15</v>
      </c>
      <c r="C118" s="116">
        <f>SUM(C111:C117)</f>
        <v>810.61073925123094</v>
      </c>
      <c r="D118" s="117">
        <f t="shared" ref="D118:I118" si="71">SUM(D111:D117)</f>
        <v>5.0338514560094927</v>
      </c>
      <c r="E118" s="117">
        <f t="shared" si="71"/>
        <v>5.7300224020533603</v>
      </c>
      <c r="F118" s="117">
        <f t="shared" si="71"/>
        <v>41.823808373866122</v>
      </c>
      <c r="G118" s="117">
        <f t="shared" si="71"/>
        <v>613.43370668711452</v>
      </c>
      <c r="H118" s="117">
        <f t="shared" si="71"/>
        <v>16.761654316286926</v>
      </c>
      <c r="I118" s="118">
        <f t="shared" si="71"/>
        <v>618.2533516981872</v>
      </c>
      <c r="J118" s="100">
        <f t="shared" ref="J118" si="72">SUM(C118:I118)</f>
        <v>2111.6471341847487</v>
      </c>
      <c r="L118" s="4" t="s">
        <v>15</v>
      </c>
      <c r="M118" s="116">
        <f>SUM(M111:M117)</f>
        <v>613.06788197832202</v>
      </c>
      <c r="N118" s="117">
        <f t="shared" ref="N118:S118" si="73">SUM(N111:N117)</f>
        <v>22.394130339235172</v>
      </c>
      <c r="O118" s="117">
        <f t="shared" si="73"/>
        <v>1.8280922725906261</v>
      </c>
      <c r="P118" s="117">
        <f t="shared" si="73"/>
        <v>57.127883518457068</v>
      </c>
      <c r="Q118" s="117">
        <f t="shared" si="73"/>
        <v>7.3123690903625054</v>
      </c>
      <c r="R118" s="117">
        <f t="shared" si="73"/>
        <v>2.74213840888594</v>
      </c>
      <c r="S118" s="118">
        <f t="shared" si="73"/>
        <v>23.308176475530487</v>
      </c>
      <c r="T118" s="100">
        <f t="shared" ref="T118" si="74">SUM(M118:S118)</f>
        <v>727.78067208338382</v>
      </c>
    </row>
    <row r="119" spans="1:20" ht="15.75" thickBot="1" x14ac:dyDescent="0.3"/>
    <row r="120" spans="1:20" ht="15.75" thickBot="1" x14ac:dyDescent="0.3">
      <c r="B120" s="174" t="s">
        <v>129</v>
      </c>
      <c r="C120" s="175"/>
      <c r="D120" s="175"/>
      <c r="E120" s="175"/>
      <c r="F120" s="175"/>
      <c r="G120" s="175"/>
      <c r="H120" s="175"/>
      <c r="I120" s="175"/>
      <c r="J120" s="176"/>
      <c r="L120" s="174" t="s">
        <v>130</v>
      </c>
      <c r="M120" s="175"/>
      <c r="N120" s="175"/>
      <c r="O120" s="175"/>
      <c r="P120" s="175"/>
      <c r="Q120" s="175"/>
      <c r="R120" s="175"/>
      <c r="S120" s="175"/>
      <c r="T120" s="176"/>
    </row>
    <row r="121" spans="1:20" ht="15.75" thickBot="1" x14ac:dyDescent="0.3">
      <c r="B121" s="3" t="s">
        <v>16</v>
      </c>
      <c r="C121" s="4">
        <v>93</v>
      </c>
      <c r="D121" s="7">
        <v>94</v>
      </c>
      <c r="E121" s="7">
        <v>95</v>
      </c>
      <c r="F121" s="7">
        <v>96</v>
      </c>
      <c r="G121" s="7">
        <v>97</v>
      </c>
      <c r="H121" s="7">
        <v>98</v>
      </c>
      <c r="I121" s="8">
        <v>99</v>
      </c>
      <c r="J121" s="97" t="s">
        <v>15</v>
      </c>
      <c r="L121" s="3" t="s">
        <v>16</v>
      </c>
      <c r="M121" s="4">
        <v>93</v>
      </c>
      <c r="N121" s="7">
        <v>94</v>
      </c>
      <c r="O121" s="7">
        <v>95</v>
      </c>
      <c r="P121" s="7">
        <v>96</v>
      </c>
      <c r="Q121" s="7">
        <v>97</v>
      </c>
      <c r="R121" s="7">
        <v>98</v>
      </c>
      <c r="S121" s="8">
        <v>99</v>
      </c>
      <c r="T121" s="97" t="s">
        <v>15</v>
      </c>
    </row>
    <row r="122" spans="1:20" x14ac:dyDescent="0.25">
      <c r="B122" s="11">
        <v>93</v>
      </c>
      <c r="C122" s="15">
        <f>($E$6/100)*C89</f>
        <v>0</v>
      </c>
      <c r="D122" s="15">
        <f t="shared" ref="D122:I122" si="75">($E$6/100)*D89</f>
        <v>0</v>
      </c>
      <c r="E122" s="15">
        <f t="shared" si="75"/>
        <v>0</v>
      </c>
      <c r="F122" s="15">
        <f t="shared" si="75"/>
        <v>0</v>
      </c>
      <c r="G122" s="15">
        <f t="shared" si="75"/>
        <v>0</v>
      </c>
      <c r="H122" s="15">
        <f t="shared" si="75"/>
        <v>0</v>
      </c>
      <c r="I122" s="15">
        <f t="shared" si="75"/>
        <v>0</v>
      </c>
      <c r="J122" s="101">
        <f>SUM(C122:I122)</f>
        <v>0</v>
      </c>
      <c r="L122" s="11">
        <v>93</v>
      </c>
      <c r="M122" s="15">
        <f>($G$6/100)*M89</f>
        <v>12.084835201066882</v>
      </c>
      <c r="N122" s="15">
        <f t="shared" ref="N122:S122" si="76">($G$6/100)*N89</f>
        <v>0.40449465572695092</v>
      </c>
      <c r="O122" s="15">
        <f t="shared" si="76"/>
        <v>3.3414139777658225E-2</v>
      </c>
      <c r="P122" s="15">
        <f t="shared" si="76"/>
        <v>1.0278613678494357</v>
      </c>
      <c r="Q122" s="15">
        <f t="shared" si="76"/>
        <v>0.12863791593388901</v>
      </c>
      <c r="R122" s="15">
        <f t="shared" si="76"/>
        <v>4.762342363780616E-2</v>
      </c>
      <c r="S122" s="15">
        <f t="shared" si="76"/>
        <v>0.41421095699208443</v>
      </c>
      <c r="T122" s="101">
        <f>SUM(M122:S122)</f>
        <v>14.141077660984706</v>
      </c>
    </row>
    <row r="123" spans="1:20" x14ac:dyDescent="0.25">
      <c r="B123" s="79">
        <v>94</v>
      </c>
      <c r="C123" s="15">
        <f t="shared" ref="C123:I128" si="77">($E$6/100)*C90</f>
        <v>0</v>
      </c>
      <c r="D123" s="15">
        <f t="shared" si="77"/>
        <v>0</v>
      </c>
      <c r="E123" s="15">
        <f t="shared" si="77"/>
        <v>0</v>
      </c>
      <c r="F123" s="15">
        <f t="shared" si="77"/>
        <v>0</v>
      </c>
      <c r="G123" s="15">
        <f t="shared" si="77"/>
        <v>0</v>
      </c>
      <c r="H123" s="15">
        <f t="shared" si="77"/>
        <v>0</v>
      </c>
      <c r="I123" s="15">
        <f t="shared" si="77"/>
        <v>0</v>
      </c>
      <c r="J123" s="102">
        <f t="shared" ref="J123:J129" si="78">SUM(C123:I123)</f>
        <v>0</v>
      </c>
      <c r="L123" s="79">
        <v>94</v>
      </c>
      <c r="M123" s="15">
        <f t="shared" ref="M123:S128" si="79">($G$6/100)*M90</f>
        <v>18.349132874538899</v>
      </c>
      <c r="N123" s="15">
        <f t="shared" si="79"/>
        <v>0.7557573664441819</v>
      </c>
      <c r="O123" s="15">
        <f t="shared" si="79"/>
        <v>5.6024712026717792E-2</v>
      </c>
      <c r="P123" s="15">
        <f t="shared" si="79"/>
        <v>1.6277911539598662</v>
      </c>
      <c r="Q123" s="15">
        <f t="shared" si="79"/>
        <v>0.20793324382578604</v>
      </c>
      <c r="R123" s="15">
        <f t="shared" si="79"/>
        <v>7.6951833762159416E-2</v>
      </c>
      <c r="S123" s="15">
        <f t="shared" si="79"/>
        <v>0.65813858225783484</v>
      </c>
      <c r="T123" s="102">
        <f t="shared" ref="T123:T128" si="80">SUM(M123:S123)</f>
        <v>21.731729766815445</v>
      </c>
    </row>
    <row r="124" spans="1:20" x14ac:dyDescent="0.25">
      <c r="A124" s="113"/>
      <c r="B124" s="79">
        <v>95</v>
      </c>
      <c r="C124" s="15">
        <f t="shared" si="77"/>
        <v>0.12764561003297853</v>
      </c>
      <c r="D124" s="15">
        <f t="shared" si="77"/>
        <v>8.1653174466418058E-4</v>
      </c>
      <c r="E124" s="15">
        <f t="shared" si="77"/>
        <v>9.6368524403576375E-4</v>
      </c>
      <c r="F124" s="15">
        <f t="shared" si="77"/>
        <v>6.3140039410836332E-3</v>
      </c>
      <c r="G124" s="15">
        <f t="shared" si="77"/>
        <v>9.2784618242046618E-2</v>
      </c>
      <c r="H124" s="15">
        <f t="shared" si="77"/>
        <v>2.4431586880480924E-3</v>
      </c>
      <c r="I124" s="15">
        <f t="shared" si="77"/>
        <v>9.2857728723287375E-2</v>
      </c>
      <c r="J124" s="102">
        <f t="shared" si="78"/>
        <v>0.32382533661614421</v>
      </c>
      <c r="K124" s="113"/>
      <c r="L124" s="79">
        <v>95</v>
      </c>
      <c r="M124" s="15">
        <f t="shared" si="79"/>
        <v>13.634399464667846</v>
      </c>
      <c r="N124" s="15">
        <f t="shared" si="79"/>
        <v>0.51058330422857456</v>
      </c>
      <c r="O124" s="15">
        <f t="shared" si="79"/>
        <v>4.4749007328404547E-2</v>
      </c>
      <c r="P124" s="15">
        <f t="shared" si="79"/>
        <v>1.2298016550791484</v>
      </c>
      <c r="Q124" s="15">
        <f t="shared" si="79"/>
        <v>0.15615041153939263</v>
      </c>
      <c r="R124" s="15">
        <f t="shared" si="79"/>
        <v>5.7693768659950323E-2</v>
      </c>
      <c r="S124" s="15">
        <f t="shared" si="79"/>
        <v>0.4925422209865446</v>
      </c>
      <c r="T124" s="102">
        <f t="shared" si="80"/>
        <v>16.12591983248986</v>
      </c>
    </row>
    <row r="125" spans="1:20" x14ac:dyDescent="0.25">
      <c r="A125" s="113"/>
      <c r="B125" s="79">
        <v>96</v>
      </c>
      <c r="C125" s="15">
        <f t="shared" si="77"/>
        <v>21.626059020732228</v>
      </c>
      <c r="D125" s="15">
        <f t="shared" si="77"/>
        <v>0.13363700411484788</v>
      </c>
      <c r="E125" s="15">
        <f t="shared" si="77"/>
        <v>0.15324788122147642</v>
      </c>
      <c r="F125" s="15">
        <f t="shared" si="77"/>
        <v>1.1393953228429883</v>
      </c>
      <c r="G125" s="15">
        <f t="shared" si="77"/>
        <v>15.868191974181522</v>
      </c>
      <c r="H125" s="15">
        <f t="shared" si="77"/>
        <v>0.42345647737167746</v>
      </c>
      <c r="I125" s="15">
        <f t="shared" si="77"/>
        <v>16.484016664562823</v>
      </c>
      <c r="J125" s="102">
        <f t="shared" si="78"/>
        <v>55.828004345027566</v>
      </c>
      <c r="K125" s="113"/>
      <c r="L125" s="79">
        <v>96</v>
      </c>
      <c r="M125" s="15">
        <f t="shared" si="79"/>
        <v>22.527401581880262</v>
      </c>
      <c r="N125" s="15">
        <f t="shared" si="79"/>
        <v>0.79820261688906358</v>
      </c>
      <c r="O125" s="15">
        <f t="shared" si="79"/>
        <v>6.6809607934358764E-2</v>
      </c>
      <c r="P125" s="15">
        <f t="shared" si="79"/>
        <v>2.2477452735204793</v>
      </c>
      <c r="Q125" s="15">
        <f t="shared" si="79"/>
        <v>0.26190642729006647</v>
      </c>
      <c r="R125" s="15">
        <f t="shared" si="79"/>
        <v>9.8860080892920796E-2</v>
      </c>
      <c r="S125" s="15">
        <f t="shared" si="79"/>
        <v>0.87691223878818947</v>
      </c>
      <c r="T125" s="102">
        <f t="shared" si="80"/>
        <v>26.877837827195343</v>
      </c>
    </row>
    <row r="126" spans="1:20" x14ac:dyDescent="0.25">
      <c r="A126" s="113"/>
      <c r="B126" s="79">
        <v>97</v>
      </c>
      <c r="C126" s="15">
        <f t="shared" si="77"/>
        <v>2.3256201192592689</v>
      </c>
      <c r="D126" s="15">
        <f t="shared" si="77"/>
        <v>1.44912904758708E-2</v>
      </c>
      <c r="E126" s="15">
        <f t="shared" si="77"/>
        <v>1.6404812474974811E-2</v>
      </c>
      <c r="F126" s="15">
        <f t="shared" si="77"/>
        <v>0.11748478243192019</v>
      </c>
      <c r="G126" s="15">
        <f t="shared" si="77"/>
        <v>1.8846835564786459</v>
      </c>
      <c r="H126" s="15">
        <f t="shared" si="77"/>
        <v>4.8194424316629382E-2</v>
      </c>
      <c r="I126" s="15">
        <f t="shared" si="77"/>
        <v>1.7668168822776065</v>
      </c>
      <c r="J126" s="102">
        <f t="shared" si="78"/>
        <v>6.1736958677149172</v>
      </c>
      <c r="K126" s="113"/>
      <c r="L126" s="79">
        <v>97</v>
      </c>
      <c r="M126" s="15">
        <f t="shared" si="79"/>
        <v>18.13706758803681</v>
      </c>
      <c r="N126" s="15">
        <f t="shared" si="79"/>
        <v>0.65126752041838887</v>
      </c>
      <c r="O126" s="15">
        <f t="shared" si="79"/>
        <v>5.3397328896070947E-2</v>
      </c>
      <c r="P126" s="15">
        <f t="shared" si="79"/>
        <v>1.6919843107477182</v>
      </c>
      <c r="Q126" s="15">
        <f t="shared" si="79"/>
        <v>0.24719603035398513</v>
      </c>
      <c r="R126" s="15">
        <f t="shared" si="79"/>
        <v>8.7152436119492901E-2</v>
      </c>
      <c r="S126" s="15">
        <f t="shared" si="79"/>
        <v>0.70229482357782291</v>
      </c>
      <c r="T126" s="102">
        <f t="shared" si="80"/>
        <v>21.570360038150291</v>
      </c>
    </row>
    <row r="127" spans="1:20" x14ac:dyDescent="0.25">
      <c r="A127" s="113"/>
      <c r="B127" s="79">
        <v>98</v>
      </c>
      <c r="C127" s="15">
        <f t="shared" si="77"/>
        <v>27.631896200273715</v>
      </c>
      <c r="D127" s="15">
        <f t="shared" si="77"/>
        <v>0.17217957839761691</v>
      </c>
      <c r="E127" s="15">
        <f t="shared" si="77"/>
        <v>0.19492022827231942</v>
      </c>
      <c r="F127" s="15">
        <f t="shared" si="77"/>
        <v>1.4048701881282015</v>
      </c>
      <c r="G127" s="15">
        <f t="shared" si="77"/>
        <v>21.287429092890847</v>
      </c>
      <c r="H127" s="15">
        <f t="shared" si="77"/>
        <v>0.59519971170655284</v>
      </c>
      <c r="I127" s="15">
        <f t="shared" si="77"/>
        <v>21.095540803115888</v>
      </c>
      <c r="J127" s="102">
        <f t="shared" si="78"/>
        <v>72.38203580278514</v>
      </c>
      <c r="K127" s="113"/>
      <c r="L127" s="79">
        <v>98</v>
      </c>
      <c r="M127" s="15">
        <f t="shared" si="79"/>
        <v>14.5083981326159</v>
      </c>
      <c r="N127" s="15">
        <f t="shared" si="79"/>
        <v>0.52097403355329608</v>
      </c>
      <c r="O127" s="15">
        <f t="shared" si="79"/>
        <v>4.2716325894284653E-2</v>
      </c>
      <c r="P127" s="15">
        <f t="shared" si="79"/>
        <v>1.3674170541031216</v>
      </c>
      <c r="Q127" s="15">
        <f t="shared" si="79"/>
        <v>0.18235365047837637</v>
      </c>
      <c r="R127" s="15">
        <f t="shared" si="79"/>
        <v>7.4165568195557502E-2</v>
      </c>
      <c r="S127" s="15">
        <f t="shared" si="79"/>
        <v>0.56620721215728609</v>
      </c>
      <c r="T127" s="102">
        <f t="shared" si="80"/>
        <v>17.262231976997821</v>
      </c>
    </row>
    <row r="128" spans="1:20" ht="15.75" thickBot="1" x14ac:dyDescent="0.3">
      <c r="A128" s="113"/>
      <c r="B128" s="30">
        <v>99</v>
      </c>
      <c r="C128" s="15">
        <f t="shared" si="77"/>
        <v>2.9890065737829489E-2</v>
      </c>
      <c r="D128" s="15">
        <f t="shared" si="77"/>
        <v>1.8526267186148317E-4</v>
      </c>
      <c r="E128" s="15">
        <f t="shared" si="77"/>
        <v>2.0950355655696668E-4</v>
      </c>
      <c r="F128" s="15">
        <f t="shared" si="77"/>
        <v>1.5404924770482198E-3</v>
      </c>
      <c r="G128" s="15">
        <f t="shared" si="77"/>
        <v>2.2253738235519835E-2</v>
      </c>
      <c r="H128" s="15">
        <f t="shared" si="77"/>
        <v>5.9905661625781425E-4</v>
      </c>
      <c r="I128" s="15">
        <f t="shared" si="77"/>
        <v>2.3747816949374084E-2</v>
      </c>
      <c r="J128" s="119">
        <f t="shared" si="78"/>
        <v>7.8425936244447894E-2</v>
      </c>
      <c r="K128" s="113"/>
      <c r="L128" s="30">
        <v>99</v>
      </c>
      <c r="M128" s="15">
        <f t="shared" si="79"/>
        <v>17.533599819730934</v>
      </c>
      <c r="N128" s="15">
        <f t="shared" si="79"/>
        <v>0.62426913878433943</v>
      </c>
      <c r="O128" s="15">
        <f t="shared" si="79"/>
        <v>5.1096930064529131E-2</v>
      </c>
      <c r="P128" s="15">
        <f t="shared" si="79"/>
        <v>1.6889008073034808</v>
      </c>
      <c r="Q128" s="15">
        <f t="shared" si="79"/>
        <v>0.20865452826660069</v>
      </c>
      <c r="R128" s="15">
        <f t="shared" si="79"/>
        <v>7.9864966615149122E-2</v>
      </c>
      <c r="S128" s="15">
        <f t="shared" si="79"/>
        <v>0.72934662724604549</v>
      </c>
      <c r="T128" s="119">
        <f t="shared" si="80"/>
        <v>20.915732818011072</v>
      </c>
    </row>
    <row r="129" spans="1:20" ht="15.75" thickBot="1" x14ac:dyDescent="0.3">
      <c r="A129" s="113"/>
      <c r="B129" s="4" t="s">
        <v>15</v>
      </c>
      <c r="C129" s="116">
        <f>SUM(C122:C128)</f>
        <v>51.741111016036022</v>
      </c>
      <c r="D129" s="117">
        <f t="shared" ref="D129:I129" si="81">SUM(D122:D128)</f>
        <v>0.32130966740486122</v>
      </c>
      <c r="E129" s="117">
        <f t="shared" si="81"/>
        <v>0.36574611076936336</v>
      </c>
      <c r="F129" s="117">
        <f t="shared" si="81"/>
        <v>2.6696047898212423</v>
      </c>
      <c r="G129" s="117">
        <f t="shared" si="81"/>
        <v>39.155342980028578</v>
      </c>
      <c r="H129" s="117">
        <f t="shared" si="81"/>
        <v>1.0698928286991658</v>
      </c>
      <c r="I129" s="118">
        <f t="shared" si="81"/>
        <v>39.462979895628983</v>
      </c>
      <c r="J129" s="100">
        <f t="shared" si="78"/>
        <v>134.78598728838821</v>
      </c>
      <c r="K129" s="113"/>
      <c r="L129" s="4" t="s">
        <v>15</v>
      </c>
      <c r="M129" s="116">
        <f>SUM(M122:M128)</f>
        <v>116.77483466253753</v>
      </c>
      <c r="N129" s="117">
        <f t="shared" ref="N129:S129" si="82">SUM(N122:N128)</f>
        <v>4.2655486360447954</v>
      </c>
      <c r="O129" s="117">
        <f t="shared" si="82"/>
        <v>0.34820805192202409</v>
      </c>
      <c r="P129" s="117">
        <f t="shared" si="82"/>
        <v>10.881501622563251</v>
      </c>
      <c r="Q129" s="117">
        <f t="shared" si="82"/>
        <v>1.3928322076880963</v>
      </c>
      <c r="R129" s="117">
        <f t="shared" si="82"/>
        <v>0.52231207788303624</v>
      </c>
      <c r="S129" s="118">
        <f t="shared" si="82"/>
        <v>4.4396526620058081</v>
      </c>
      <c r="T129" s="100">
        <f t="shared" ref="T129" si="83">SUM(M129:S129)</f>
        <v>138.62488992064456</v>
      </c>
    </row>
    <row r="130" spans="1:20" ht="15.75" thickBot="1" x14ac:dyDescent="0.3">
      <c r="A130" s="113"/>
      <c r="B130" s="29"/>
      <c r="C130" s="15"/>
      <c r="D130" s="15"/>
      <c r="E130" s="15"/>
      <c r="F130" s="15"/>
      <c r="G130" s="15"/>
      <c r="H130" s="15"/>
      <c r="I130" s="15"/>
      <c r="J130" s="144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</row>
    <row r="131" spans="1:20" ht="15.75" thickBot="1" x14ac:dyDescent="0.3">
      <c r="A131" s="113"/>
      <c r="B131" s="174" t="s">
        <v>131</v>
      </c>
      <c r="C131" s="175"/>
      <c r="D131" s="175"/>
      <c r="E131" s="175"/>
      <c r="F131" s="175"/>
      <c r="G131" s="175"/>
      <c r="H131" s="175"/>
      <c r="I131" s="175"/>
      <c r="J131" s="176"/>
      <c r="K131" s="113"/>
      <c r="L131" s="174" t="s">
        <v>132</v>
      </c>
      <c r="M131" s="175"/>
      <c r="N131" s="175"/>
      <c r="O131" s="175"/>
      <c r="P131" s="175"/>
      <c r="Q131" s="175"/>
      <c r="R131" s="175"/>
      <c r="S131" s="175"/>
      <c r="T131" s="176"/>
    </row>
    <row r="132" spans="1:20" ht="15.75" thickBot="1" x14ac:dyDescent="0.3">
      <c r="A132" s="113"/>
      <c r="B132" s="3" t="s">
        <v>16</v>
      </c>
      <c r="C132" s="4">
        <v>93</v>
      </c>
      <c r="D132" s="7">
        <v>94</v>
      </c>
      <c r="E132" s="7">
        <v>95</v>
      </c>
      <c r="F132" s="7">
        <v>96</v>
      </c>
      <c r="G132" s="7">
        <v>97</v>
      </c>
      <c r="H132" s="7">
        <v>98</v>
      </c>
      <c r="I132" s="8">
        <v>99</v>
      </c>
      <c r="J132" s="97" t="s">
        <v>15</v>
      </c>
      <c r="K132" s="113"/>
      <c r="L132" s="3" t="s">
        <v>16</v>
      </c>
      <c r="M132" s="4">
        <v>93</v>
      </c>
      <c r="N132" s="7">
        <v>94</v>
      </c>
      <c r="O132" s="7">
        <v>95</v>
      </c>
      <c r="P132" s="7">
        <v>96</v>
      </c>
      <c r="Q132" s="7">
        <v>97</v>
      </c>
      <c r="R132" s="7">
        <v>98</v>
      </c>
      <c r="S132" s="8">
        <v>99</v>
      </c>
      <c r="T132" s="97" t="s">
        <v>15</v>
      </c>
    </row>
    <row r="133" spans="1:20" x14ac:dyDescent="0.25">
      <c r="A133" s="113"/>
      <c r="B133" s="11">
        <v>93</v>
      </c>
      <c r="C133" s="15">
        <f>($E$5/100)*C100</f>
        <v>0</v>
      </c>
      <c r="D133" s="15">
        <f t="shared" ref="D133:I133" si="84">($E$5/100)*D100</f>
        <v>0</v>
      </c>
      <c r="E133" s="15">
        <f t="shared" si="84"/>
        <v>0</v>
      </c>
      <c r="F133" s="15">
        <f t="shared" si="84"/>
        <v>0</v>
      </c>
      <c r="G133" s="15">
        <f t="shared" si="84"/>
        <v>0</v>
      </c>
      <c r="H133" s="15">
        <f t="shared" si="84"/>
        <v>0</v>
      </c>
      <c r="I133" s="15">
        <f t="shared" si="84"/>
        <v>0</v>
      </c>
      <c r="J133" s="101">
        <f>SUM(C133:I133)</f>
        <v>0</v>
      </c>
      <c r="K133" s="113"/>
      <c r="L133" s="11">
        <v>93</v>
      </c>
      <c r="M133" s="15">
        <f>($G$5/100)*M100</f>
        <v>34.1628995107083</v>
      </c>
      <c r="N133" s="15">
        <f t="shared" ref="N133:S133" si="85">($G$5/100)*N100</f>
        <v>1.1434752767665726</v>
      </c>
      <c r="O133" s="15">
        <f t="shared" si="85"/>
        <v>9.4459202832995359E-2</v>
      </c>
      <c r="P133" s="15">
        <f t="shared" si="85"/>
        <v>2.9056850206512888</v>
      </c>
      <c r="Q133" s="15">
        <f t="shared" si="85"/>
        <v>0.36364949312080153</v>
      </c>
      <c r="R133" s="15">
        <f t="shared" si="85"/>
        <v>0.13462775528379814</v>
      </c>
      <c r="S133" s="15">
        <f t="shared" si="85"/>
        <v>1.1709425130353155</v>
      </c>
      <c r="T133" s="101">
        <f>SUM(M133:S133)</f>
        <v>39.975738772399069</v>
      </c>
    </row>
    <row r="134" spans="1:20" x14ac:dyDescent="0.25">
      <c r="A134" s="113"/>
      <c r="B134" s="79">
        <v>94</v>
      </c>
      <c r="C134" s="15">
        <f t="shared" ref="C134:I139" si="86">($E$5/100)*C101</f>
        <v>0</v>
      </c>
      <c r="D134" s="15">
        <f t="shared" si="86"/>
        <v>0</v>
      </c>
      <c r="E134" s="15">
        <f t="shared" si="86"/>
        <v>0</v>
      </c>
      <c r="F134" s="15">
        <f t="shared" si="86"/>
        <v>0</v>
      </c>
      <c r="G134" s="15">
        <f t="shared" si="86"/>
        <v>0</v>
      </c>
      <c r="H134" s="15">
        <f t="shared" si="86"/>
        <v>0</v>
      </c>
      <c r="I134" s="15">
        <f t="shared" si="86"/>
        <v>0</v>
      </c>
      <c r="J134" s="102">
        <f t="shared" ref="J134:J140" si="87">SUM(C134:I134)</f>
        <v>0</v>
      </c>
      <c r="K134" s="113"/>
      <c r="L134" s="79">
        <v>94</v>
      </c>
      <c r="M134" s="15">
        <f t="shared" ref="M134:S139" si="88">($G$5/100)*M101</f>
        <v>51.871587164561873</v>
      </c>
      <c r="N134" s="15">
        <f t="shared" si="88"/>
        <v>2.1364679397556676</v>
      </c>
      <c r="O134" s="15">
        <f t="shared" si="88"/>
        <v>0.15837755130629835</v>
      </c>
      <c r="P134" s="15">
        <f t="shared" si="88"/>
        <v>4.6016403775403898</v>
      </c>
      <c r="Q134" s="15">
        <f t="shared" si="88"/>
        <v>0.58781128543058736</v>
      </c>
      <c r="R134" s="15">
        <f t="shared" si="88"/>
        <v>0.21753691467379679</v>
      </c>
      <c r="S134" s="15">
        <f t="shared" si="88"/>
        <v>1.8605071459981095</v>
      </c>
      <c r="T134" s="102">
        <f t="shared" ref="T134:T139" si="89">SUM(M134:S134)</f>
        <v>61.433928379266725</v>
      </c>
    </row>
    <row r="135" spans="1:20" x14ac:dyDescent="0.25">
      <c r="A135" s="113"/>
      <c r="B135" s="79">
        <v>95</v>
      </c>
      <c r="C135" s="15">
        <f t="shared" si="86"/>
        <v>1.0768052743807675</v>
      </c>
      <c r="D135" s="15">
        <f t="shared" si="86"/>
        <v>6.8881780511414201E-3</v>
      </c>
      <c r="E135" s="15">
        <f t="shared" si="86"/>
        <v>8.1295498791734925E-3</v>
      </c>
      <c r="F135" s="15">
        <f t="shared" si="86"/>
        <v>5.3264289656833719E-2</v>
      </c>
      <c r="G135" s="15">
        <f t="shared" si="86"/>
        <v>0.7827215231188035</v>
      </c>
      <c r="H135" s="15">
        <f t="shared" si="86"/>
        <v>2.0610236111995445E-2</v>
      </c>
      <c r="I135" s="15">
        <f t="shared" si="86"/>
        <v>0.78333827564003955</v>
      </c>
      <c r="J135" s="102">
        <f t="shared" si="87"/>
        <v>2.7317573268387547</v>
      </c>
      <c r="K135" s="113"/>
      <c r="L135" s="79">
        <v>95</v>
      </c>
      <c r="M135" s="15">
        <f t="shared" si="88"/>
        <v>38.543398486657175</v>
      </c>
      <c r="N135" s="15">
        <f t="shared" si="88"/>
        <v>1.4433797254153935</v>
      </c>
      <c r="O135" s="15">
        <f t="shared" si="88"/>
        <v>0.12650200148606666</v>
      </c>
      <c r="P135" s="15">
        <f t="shared" si="88"/>
        <v>3.4765546787814383</v>
      </c>
      <c r="Q135" s="15">
        <f t="shared" si="88"/>
        <v>0.44142520185174444</v>
      </c>
      <c r="R135" s="15">
        <f t="shared" si="88"/>
        <v>0.16309584601947491</v>
      </c>
      <c r="S135" s="15">
        <f t="shared" si="88"/>
        <v>1.3923789708658085</v>
      </c>
      <c r="T135" s="102">
        <f t="shared" si="89"/>
        <v>45.586734911077095</v>
      </c>
    </row>
    <row r="136" spans="1:20" x14ac:dyDescent="0.25">
      <c r="A136" s="113"/>
      <c r="B136" s="79">
        <v>96</v>
      </c>
      <c r="C136" s="15">
        <f t="shared" si="86"/>
        <v>182.43521584156159</v>
      </c>
      <c r="D136" s="15">
        <f t="shared" si="86"/>
        <v>1.1273480603534602</v>
      </c>
      <c r="E136" s="15">
        <f t="shared" si="86"/>
        <v>1.2927834082529677</v>
      </c>
      <c r="F136" s="15">
        <f t="shared" si="86"/>
        <v>9.6118220824446947</v>
      </c>
      <c r="G136" s="15">
        <f t="shared" si="86"/>
        <v>133.86243998732616</v>
      </c>
      <c r="H136" s="15">
        <f t="shared" si="86"/>
        <v>3.5722354116738941</v>
      </c>
      <c r="I136" s="15">
        <f t="shared" si="86"/>
        <v>139.05747391387609</v>
      </c>
      <c r="J136" s="102">
        <f t="shared" si="87"/>
        <v>470.95931870548884</v>
      </c>
      <c r="K136" s="113"/>
      <c r="L136" s="79">
        <v>96</v>
      </c>
      <c r="M136" s="15">
        <f t="shared" si="88"/>
        <v>63.683231394930743</v>
      </c>
      <c r="N136" s="15">
        <f t="shared" si="88"/>
        <v>2.2564573977440832</v>
      </c>
      <c r="O136" s="15">
        <f t="shared" si="88"/>
        <v>0.18886562242982186</v>
      </c>
      <c r="P136" s="15">
        <f t="shared" si="88"/>
        <v>6.3542029847598158</v>
      </c>
      <c r="Q136" s="15">
        <f t="shared" si="88"/>
        <v>0.74038932330076468</v>
      </c>
      <c r="R136" s="15">
        <f t="shared" si="88"/>
        <v>0.27946984406267994</v>
      </c>
      <c r="S136" s="15">
        <f t="shared" si="88"/>
        <v>2.4789634442666122</v>
      </c>
      <c r="T136" s="102">
        <f t="shared" si="89"/>
        <v>75.981580011494501</v>
      </c>
    </row>
    <row r="137" spans="1:20" x14ac:dyDescent="0.25">
      <c r="A137" s="113"/>
      <c r="B137" s="79">
        <v>97</v>
      </c>
      <c r="C137" s="15">
        <f t="shared" si="86"/>
        <v>19.618692800930752</v>
      </c>
      <c r="D137" s="15">
        <f t="shared" si="86"/>
        <v>0.12224704016824339</v>
      </c>
      <c r="E137" s="15">
        <f t="shared" si="86"/>
        <v>0.13838931549401823</v>
      </c>
      <c r="F137" s="15">
        <f t="shared" si="86"/>
        <v>0.99108957487440352</v>
      </c>
      <c r="G137" s="15">
        <f t="shared" si="86"/>
        <v>15.898997181576268</v>
      </c>
      <c r="H137" s="15">
        <f t="shared" si="86"/>
        <v>0.40656322051720678</v>
      </c>
      <c r="I137" s="15">
        <f t="shared" si="86"/>
        <v>14.90468600690596</v>
      </c>
      <c r="J137" s="102">
        <f t="shared" si="87"/>
        <v>52.080665140466856</v>
      </c>
      <c r="K137" s="113"/>
      <c r="L137" s="79">
        <v>97</v>
      </c>
      <c r="M137" s="15">
        <f t="shared" si="88"/>
        <v>51.272094912334829</v>
      </c>
      <c r="N137" s="15">
        <f t="shared" si="88"/>
        <v>1.8410831827212142</v>
      </c>
      <c r="O137" s="15">
        <f t="shared" si="88"/>
        <v>0.15095014130235437</v>
      </c>
      <c r="P137" s="15">
        <f t="shared" si="88"/>
        <v>4.7831094938445098</v>
      </c>
      <c r="Q137" s="15">
        <f t="shared" si="88"/>
        <v>0.69880416273145785</v>
      </c>
      <c r="R137" s="15">
        <f t="shared" si="88"/>
        <v>0.24637323287625873</v>
      </c>
      <c r="S137" s="15">
        <f t="shared" si="88"/>
        <v>1.9853334435757684</v>
      </c>
      <c r="T137" s="102">
        <f t="shared" si="89"/>
        <v>60.977748569386392</v>
      </c>
    </row>
    <row r="138" spans="1:20" x14ac:dyDescent="0.25">
      <c r="A138" s="113"/>
      <c r="B138" s="79">
        <v>98</v>
      </c>
      <c r="C138" s="15">
        <f t="shared" si="86"/>
        <v>233.09984230487311</v>
      </c>
      <c r="D138" s="15">
        <f t="shared" si="86"/>
        <v>1.452489263918358</v>
      </c>
      <c r="E138" s="15">
        <f t="shared" si="86"/>
        <v>1.6443270538870021</v>
      </c>
      <c r="F138" s="15">
        <f t="shared" si="86"/>
        <v>11.851340817799443</v>
      </c>
      <c r="G138" s="15">
        <f t="shared" si="86"/>
        <v>179.57856850156639</v>
      </c>
      <c r="H138" s="15">
        <f t="shared" si="86"/>
        <v>5.0210437218322017</v>
      </c>
      <c r="I138" s="15">
        <f t="shared" si="86"/>
        <v>177.95981856987504</v>
      </c>
      <c r="J138" s="102">
        <f t="shared" si="87"/>
        <v>610.60743023375153</v>
      </c>
      <c r="K138" s="113"/>
      <c r="L138" s="79">
        <v>98</v>
      </c>
      <c r="M138" s="15">
        <f t="shared" si="88"/>
        <v>41.014125490279554</v>
      </c>
      <c r="N138" s="15">
        <f t="shared" si="88"/>
        <v>1.4727535179295099</v>
      </c>
      <c r="O138" s="15">
        <f t="shared" si="88"/>
        <v>0.12075576743192007</v>
      </c>
      <c r="P138" s="15">
        <f t="shared" si="88"/>
        <v>3.8655828260222855</v>
      </c>
      <c r="Q138" s="15">
        <f t="shared" si="88"/>
        <v>0.51549974269848697</v>
      </c>
      <c r="R138" s="15">
        <f t="shared" si="88"/>
        <v>0.20966035624513366</v>
      </c>
      <c r="S138" s="15">
        <f t="shared" si="88"/>
        <v>1.6006242343677124</v>
      </c>
      <c r="T138" s="102">
        <f t="shared" si="89"/>
        <v>48.799001934974605</v>
      </c>
    </row>
    <row r="139" spans="1:20" ht="15.75" thickBot="1" x14ac:dyDescent="0.3">
      <c r="A139" s="113"/>
      <c r="B139" s="30">
        <v>99</v>
      </c>
      <c r="C139" s="15">
        <f t="shared" si="86"/>
        <v>0.25214952891656156</v>
      </c>
      <c r="D139" s="15">
        <f t="shared" si="86"/>
        <v>1.5628568985237938E-3</v>
      </c>
      <c r="E139" s="15">
        <f t="shared" si="86"/>
        <v>1.7673505155703087E-3</v>
      </c>
      <c r="F139" s="15">
        <f t="shared" si="86"/>
        <v>1.2995436537150367E-2</v>
      </c>
      <c r="G139" s="15">
        <f t="shared" si="86"/>
        <v>0.18773025332015447</v>
      </c>
      <c r="H139" s="15">
        <f t="shared" si="86"/>
        <v>5.0535801730466883E-3</v>
      </c>
      <c r="I139" s="15">
        <f t="shared" si="86"/>
        <v>0.20033414811138647</v>
      </c>
      <c r="J139" s="119">
        <f t="shared" si="87"/>
        <v>0.66159315447239364</v>
      </c>
      <c r="K139" s="113"/>
      <c r="L139" s="30">
        <v>99</v>
      </c>
      <c r="M139" s="15">
        <f t="shared" si="88"/>
        <v>49.566137951931665</v>
      </c>
      <c r="N139" s="15">
        <f t="shared" si="88"/>
        <v>1.7647608346403436</v>
      </c>
      <c r="O139" s="15">
        <f t="shared" si="88"/>
        <v>0.14444709075934195</v>
      </c>
      <c r="P139" s="15">
        <f t="shared" si="88"/>
        <v>4.7743926668002246</v>
      </c>
      <c r="Q139" s="15">
        <f t="shared" si="88"/>
        <v>0.58985030106135183</v>
      </c>
      <c r="R139" s="15">
        <f t="shared" si="88"/>
        <v>0.22577211716205614</v>
      </c>
      <c r="S139" s="15">
        <f t="shared" si="88"/>
        <v>2.0618068116378594</v>
      </c>
      <c r="T139" s="119">
        <f t="shared" si="89"/>
        <v>59.127167773992845</v>
      </c>
    </row>
    <row r="140" spans="1:20" ht="15.75" thickBot="1" x14ac:dyDescent="0.3">
      <c r="A140" s="113"/>
      <c r="B140" s="4" t="s">
        <v>15</v>
      </c>
      <c r="C140" s="116">
        <f>SUM(C133:C139)</f>
        <v>436.48270575066277</v>
      </c>
      <c r="D140" s="117">
        <f t="shared" ref="D140:I140" si="90">SUM(D133:D139)</f>
        <v>2.7105353993897272</v>
      </c>
      <c r="E140" s="117">
        <f t="shared" si="90"/>
        <v>3.0853966780287321</v>
      </c>
      <c r="F140" s="117">
        <f t="shared" si="90"/>
        <v>22.520512201312524</v>
      </c>
      <c r="G140" s="117">
        <f t="shared" si="90"/>
        <v>330.31045744690778</v>
      </c>
      <c r="H140" s="117">
        <f t="shared" si="90"/>
        <v>9.0255061703083435</v>
      </c>
      <c r="I140" s="118">
        <f t="shared" si="90"/>
        <v>332.90565091440851</v>
      </c>
      <c r="J140" s="100">
        <f t="shared" si="87"/>
        <v>1137.0407645610185</v>
      </c>
      <c r="K140" s="113"/>
      <c r="L140" s="4" t="s">
        <v>15</v>
      </c>
      <c r="M140" s="116">
        <f>SUM(M133:M139)</f>
        <v>330.11347491140418</v>
      </c>
      <c r="N140" s="117">
        <f t="shared" ref="N140:S140" si="91">SUM(N133:N139)</f>
        <v>12.058377874972784</v>
      </c>
      <c r="O140" s="117">
        <f t="shared" si="91"/>
        <v>0.9843573775487986</v>
      </c>
      <c r="P140" s="117">
        <f t="shared" si="91"/>
        <v>30.761168048399952</v>
      </c>
      <c r="Q140" s="117">
        <f t="shared" si="91"/>
        <v>3.9374295101951944</v>
      </c>
      <c r="R140" s="117">
        <f t="shared" si="91"/>
        <v>1.4765360663231981</v>
      </c>
      <c r="S140" s="118">
        <f t="shared" si="91"/>
        <v>12.550556563747186</v>
      </c>
      <c r="T140" s="100">
        <f t="shared" ref="T140" si="92">SUM(M140:S140)</f>
        <v>391.88190035259134</v>
      </c>
    </row>
    <row r="141" spans="1:20" ht="15.75" thickBot="1" x14ac:dyDescent="0.3">
      <c r="A141" s="113"/>
      <c r="B141" s="29"/>
      <c r="C141" s="15"/>
      <c r="D141" s="15"/>
      <c r="E141" s="15"/>
      <c r="F141" s="15"/>
      <c r="G141" s="15"/>
      <c r="H141" s="15"/>
      <c r="I141" s="15"/>
      <c r="J141" s="144"/>
      <c r="K141" s="113"/>
    </row>
    <row r="142" spans="1:20" ht="15.75" thickBot="1" x14ac:dyDescent="0.3">
      <c r="A142" s="113"/>
      <c r="B142" s="174" t="s">
        <v>133</v>
      </c>
      <c r="C142" s="175"/>
      <c r="D142" s="175"/>
      <c r="E142" s="175"/>
      <c r="F142" s="175"/>
      <c r="G142" s="175"/>
      <c r="H142" s="175"/>
      <c r="I142" s="175"/>
      <c r="J142" s="176"/>
      <c r="K142" s="113"/>
      <c r="L142" s="174" t="s">
        <v>134</v>
      </c>
      <c r="M142" s="175"/>
      <c r="N142" s="175"/>
      <c r="O142" s="175"/>
      <c r="P142" s="175"/>
      <c r="Q142" s="175"/>
      <c r="R142" s="175"/>
      <c r="S142" s="175"/>
      <c r="T142" s="176"/>
    </row>
    <row r="143" spans="1:20" ht="15.75" thickBot="1" x14ac:dyDescent="0.3">
      <c r="A143" s="113"/>
      <c r="B143" s="3" t="s">
        <v>16</v>
      </c>
      <c r="C143" s="4">
        <v>93</v>
      </c>
      <c r="D143" s="7">
        <v>94</v>
      </c>
      <c r="E143" s="7">
        <v>95</v>
      </c>
      <c r="F143" s="7">
        <v>96</v>
      </c>
      <c r="G143" s="7">
        <v>97</v>
      </c>
      <c r="H143" s="7">
        <v>98</v>
      </c>
      <c r="I143" s="8">
        <v>99</v>
      </c>
      <c r="J143" s="97" t="s">
        <v>15</v>
      </c>
      <c r="K143" s="113"/>
      <c r="L143" s="3" t="s">
        <v>16</v>
      </c>
      <c r="M143" s="4">
        <v>93</v>
      </c>
      <c r="N143" s="7">
        <v>94</v>
      </c>
      <c r="O143" s="7">
        <v>95</v>
      </c>
      <c r="P143" s="7">
        <v>96</v>
      </c>
      <c r="Q143" s="7">
        <v>97</v>
      </c>
      <c r="R143" s="7">
        <v>98</v>
      </c>
      <c r="S143" s="8">
        <v>99</v>
      </c>
      <c r="T143" s="97" t="s">
        <v>15</v>
      </c>
    </row>
    <row r="144" spans="1:20" x14ac:dyDescent="0.25">
      <c r="A144" s="113"/>
      <c r="B144" s="11">
        <v>93</v>
      </c>
      <c r="C144" s="15">
        <f>($E$6/100)*C100</f>
        <v>0</v>
      </c>
      <c r="D144" s="15">
        <f t="shared" ref="D144:I144" si="93">($E$6/100)*D100</f>
        <v>0</v>
      </c>
      <c r="E144" s="15">
        <f t="shared" si="93"/>
        <v>0</v>
      </c>
      <c r="F144" s="15">
        <f t="shared" si="93"/>
        <v>0</v>
      </c>
      <c r="G144" s="15">
        <f t="shared" si="93"/>
        <v>0</v>
      </c>
      <c r="H144" s="15">
        <f t="shared" si="93"/>
        <v>0</v>
      </c>
      <c r="I144" s="15">
        <f t="shared" si="93"/>
        <v>0</v>
      </c>
      <c r="J144" s="101">
        <f>SUM(C144:I144)</f>
        <v>0</v>
      </c>
      <c r="K144" s="113"/>
      <c r="L144" s="11">
        <v>93</v>
      </c>
      <c r="M144" s="15">
        <f>($G$6/100)*M100</f>
        <v>6.5072189544206287</v>
      </c>
      <c r="N144" s="15">
        <f t="shared" ref="N144:S144" si="94">($G$6/100)*N100</f>
        <v>0.21780481462220433</v>
      </c>
      <c r="O144" s="15">
        <f t="shared" si="94"/>
        <v>1.7992229111046736E-2</v>
      </c>
      <c r="P144" s="15">
        <f t="shared" si="94"/>
        <v>0.55346381345738838</v>
      </c>
      <c r="Q144" s="15">
        <f t="shared" si="94"/>
        <v>6.9266570118247911E-2</v>
      </c>
      <c r="R144" s="15">
        <f t="shared" si="94"/>
        <v>2.5643381958818698E-2</v>
      </c>
      <c r="S144" s="15">
        <f t="shared" si="94"/>
        <v>0.22303666914958392</v>
      </c>
      <c r="T144" s="101">
        <f>SUM(M144:S144)</f>
        <v>7.6144264328379192</v>
      </c>
    </row>
    <row r="145" spans="1:20" x14ac:dyDescent="0.25">
      <c r="A145" s="113"/>
      <c r="B145" s="79">
        <v>94</v>
      </c>
      <c r="C145" s="15">
        <f t="shared" ref="C145:I150" si="95">($E$6/100)*C101</f>
        <v>0</v>
      </c>
      <c r="D145" s="15">
        <f t="shared" si="95"/>
        <v>0</v>
      </c>
      <c r="E145" s="15">
        <f t="shared" si="95"/>
        <v>0</v>
      </c>
      <c r="F145" s="15">
        <f t="shared" si="95"/>
        <v>0</v>
      </c>
      <c r="G145" s="15">
        <f t="shared" si="95"/>
        <v>0</v>
      </c>
      <c r="H145" s="15">
        <f t="shared" si="95"/>
        <v>0</v>
      </c>
      <c r="I145" s="15">
        <f t="shared" si="95"/>
        <v>0</v>
      </c>
      <c r="J145" s="102">
        <f t="shared" ref="J145:J151" si="96">SUM(C145:I145)</f>
        <v>0</v>
      </c>
      <c r="K145" s="113"/>
      <c r="L145" s="79">
        <v>94</v>
      </c>
      <c r="M145" s="15">
        <f t="shared" ref="M145:S150" si="97">($G$6/100)*M101</f>
        <v>9.8803023170594049</v>
      </c>
      <c r="N145" s="15">
        <f t="shared" si="97"/>
        <v>0.40694627423917484</v>
      </c>
      <c r="O145" s="15">
        <f t="shared" si="97"/>
        <v>3.0167152629771116E-2</v>
      </c>
      <c r="P145" s="15">
        <f t="shared" si="97"/>
        <v>0.87650292905531246</v>
      </c>
      <c r="Q145" s="15">
        <f t="shared" si="97"/>
        <v>0.11196405436773094</v>
      </c>
      <c r="R145" s="15">
        <f t="shared" si="97"/>
        <v>4.1435602795008915E-2</v>
      </c>
      <c r="S145" s="15">
        <f t="shared" si="97"/>
        <v>0.35438231352344945</v>
      </c>
      <c r="T145" s="102">
        <f t="shared" ref="T145:T150" si="98">SUM(M145:S145)</f>
        <v>11.701700643669852</v>
      </c>
    </row>
    <row r="146" spans="1:20" x14ac:dyDescent="0.25">
      <c r="A146" s="113"/>
      <c r="B146" s="79">
        <v>95</v>
      </c>
      <c r="C146" s="15">
        <f t="shared" si="95"/>
        <v>6.873225155621919E-2</v>
      </c>
      <c r="D146" s="15">
        <f t="shared" si="95"/>
        <v>4.3967093943455876E-4</v>
      </c>
      <c r="E146" s="15">
        <f t="shared" si="95"/>
        <v>5.189074390961803E-4</v>
      </c>
      <c r="F146" s="15">
        <f t="shared" si="95"/>
        <v>3.3998482759681099E-3</v>
      </c>
      <c r="G146" s="15">
        <f t="shared" si="95"/>
        <v>4.9960948284178942E-2</v>
      </c>
      <c r="H146" s="15">
        <f t="shared" si="95"/>
        <v>1.3155469858720497E-3</v>
      </c>
      <c r="I146" s="15">
        <f t="shared" si="95"/>
        <v>5.0000315466385503E-2</v>
      </c>
      <c r="J146" s="102">
        <f t="shared" si="96"/>
        <v>0.17436748894715454</v>
      </c>
      <c r="K146" s="113"/>
      <c r="L146" s="79">
        <v>95</v>
      </c>
      <c r="M146" s="15">
        <f t="shared" si="97"/>
        <v>7.341599711744224</v>
      </c>
      <c r="N146" s="15">
        <f t="shared" si="97"/>
        <v>0.27492947150769398</v>
      </c>
      <c r="O146" s="15">
        <f t="shared" si="97"/>
        <v>2.4095619330679368E-2</v>
      </c>
      <c r="P146" s="15">
        <f t="shared" si="97"/>
        <v>0.66220089119646441</v>
      </c>
      <c r="Q146" s="15">
        <f t="shared" si="97"/>
        <v>8.4080990828903704E-2</v>
      </c>
      <c r="R146" s="15">
        <f t="shared" si="97"/>
        <v>3.106587543228094E-2</v>
      </c>
      <c r="S146" s="15">
        <f t="shared" si="97"/>
        <v>0.26521504206967783</v>
      </c>
      <c r="T146" s="102">
        <f t="shared" si="98"/>
        <v>8.683187602109923</v>
      </c>
    </row>
    <row r="147" spans="1:20" x14ac:dyDescent="0.25">
      <c r="A147" s="113"/>
      <c r="B147" s="79">
        <v>96</v>
      </c>
      <c r="C147" s="15">
        <f t="shared" si="95"/>
        <v>11.644801011163505</v>
      </c>
      <c r="D147" s="15">
        <f t="shared" si="95"/>
        <v>7.1958386831071933E-2</v>
      </c>
      <c r="E147" s="15">
        <f t="shared" si="95"/>
        <v>8.25180898884873E-2</v>
      </c>
      <c r="F147" s="15">
        <f t="shared" si="95"/>
        <v>0.61352055845391673</v>
      </c>
      <c r="G147" s="15">
        <f t="shared" si="95"/>
        <v>8.5444110630208172</v>
      </c>
      <c r="H147" s="15">
        <f t="shared" si="95"/>
        <v>0.22801502627705708</v>
      </c>
      <c r="I147" s="15">
        <f t="shared" si="95"/>
        <v>8.8760089732261331</v>
      </c>
      <c r="J147" s="102">
        <f t="shared" si="96"/>
        <v>30.061233108860989</v>
      </c>
      <c r="K147" s="113"/>
      <c r="L147" s="79">
        <v>96</v>
      </c>
      <c r="M147" s="15">
        <f t="shared" si="97"/>
        <v>12.130139313320143</v>
      </c>
      <c r="N147" s="15">
        <f t="shared" si="97"/>
        <v>0.42980140909411113</v>
      </c>
      <c r="O147" s="15">
        <f t="shared" si="97"/>
        <v>3.5974404272347021E-2</v>
      </c>
      <c r="P147" s="15">
        <f t="shared" si="97"/>
        <v>1.2103243780494888</v>
      </c>
      <c r="Q147" s="15">
        <f t="shared" si="97"/>
        <v>0.14102653777157423</v>
      </c>
      <c r="R147" s="15">
        <f t="shared" si="97"/>
        <v>5.3232351250034275E-2</v>
      </c>
      <c r="S147" s="15">
        <f t="shared" si="97"/>
        <v>0.47218351319364038</v>
      </c>
      <c r="T147" s="102">
        <f t="shared" si="98"/>
        <v>14.472681906951339</v>
      </c>
    </row>
    <row r="148" spans="1:20" x14ac:dyDescent="0.25">
      <c r="A148" s="113"/>
      <c r="B148" s="79">
        <v>97</v>
      </c>
      <c r="C148" s="15">
        <f t="shared" si="95"/>
        <v>1.2522569872934524</v>
      </c>
      <c r="D148" s="15">
        <f t="shared" si="95"/>
        <v>7.8030025639304291E-3</v>
      </c>
      <c r="E148" s="15">
        <f t="shared" si="95"/>
        <v>8.8333605634479725E-3</v>
      </c>
      <c r="F148" s="15">
        <f t="shared" si="95"/>
        <v>6.3261036694110859E-2</v>
      </c>
      <c r="G148" s="15">
        <f t="shared" si="95"/>
        <v>1.0148296073346554</v>
      </c>
      <c r="H148" s="15">
        <f t="shared" si="95"/>
        <v>2.5950843862800433E-2</v>
      </c>
      <c r="I148" s="15">
        <f t="shared" si="95"/>
        <v>0.95136293661101878</v>
      </c>
      <c r="J148" s="102">
        <f t="shared" si="96"/>
        <v>3.3242977749234166</v>
      </c>
      <c r="K148" s="113"/>
      <c r="L148" s="79">
        <v>97</v>
      </c>
      <c r="M148" s="15">
        <f t="shared" si="97"/>
        <v>9.7661133166352059</v>
      </c>
      <c r="N148" s="15">
        <f t="shared" si="97"/>
        <v>0.35068251099451703</v>
      </c>
      <c r="O148" s="15">
        <f t="shared" si="97"/>
        <v>2.8752407867115123E-2</v>
      </c>
      <c r="P148" s="15">
        <f t="shared" si="97"/>
        <v>0.91106847501800192</v>
      </c>
      <c r="Q148" s="15">
        <f t="shared" si="97"/>
        <v>0.13310555480599198</v>
      </c>
      <c r="R148" s="15">
        <f t="shared" si="97"/>
        <v>4.6928234833573099E-2</v>
      </c>
      <c r="S148" s="15">
        <f t="shared" si="97"/>
        <v>0.37815875115728925</v>
      </c>
      <c r="T148" s="102">
        <f t="shared" si="98"/>
        <v>11.614809251311694</v>
      </c>
    </row>
    <row r="149" spans="1:20" x14ac:dyDescent="0.25">
      <c r="A149" s="113"/>
      <c r="B149" s="79">
        <v>98</v>
      </c>
      <c r="C149" s="15">
        <f t="shared" si="95"/>
        <v>14.878713338608923</v>
      </c>
      <c r="D149" s="15">
        <f t="shared" si="95"/>
        <v>9.2712080675639866E-2</v>
      </c>
      <c r="E149" s="15">
        <f t="shared" si="95"/>
        <v>0.10495704599278738</v>
      </c>
      <c r="F149" s="15">
        <f t="shared" si="95"/>
        <v>0.75646856283826236</v>
      </c>
      <c r="G149" s="15">
        <f t="shared" si="95"/>
        <v>11.462461819248919</v>
      </c>
      <c r="H149" s="15">
        <f t="shared" si="95"/>
        <v>0.32049215245737456</v>
      </c>
      <c r="I149" s="15">
        <f t="shared" si="95"/>
        <v>11.35913735552394</v>
      </c>
      <c r="J149" s="102">
        <f t="shared" si="96"/>
        <v>38.974942355345846</v>
      </c>
      <c r="K149" s="113"/>
      <c r="L149" s="79">
        <v>98</v>
      </c>
      <c r="M149" s="15">
        <f t="shared" si="97"/>
        <v>7.812214379100868</v>
      </c>
      <c r="N149" s="15">
        <f t="shared" si="97"/>
        <v>0.28052447960562094</v>
      </c>
      <c r="O149" s="15">
        <f t="shared" si="97"/>
        <v>2.3001098558460966E-2</v>
      </c>
      <c r="P149" s="15">
        <f t="shared" si="97"/>
        <v>0.73630149067091155</v>
      </c>
      <c r="Q149" s="15">
        <f t="shared" si="97"/>
        <v>9.8190427180664189E-2</v>
      </c>
      <c r="R149" s="15">
        <f t="shared" si="97"/>
        <v>3.9935305951454031E-2</v>
      </c>
      <c r="S149" s="15">
        <f t="shared" si="97"/>
        <v>0.30488080654623095</v>
      </c>
      <c r="T149" s="102">
        <f t="shared" si="98"/>
        <v>9.2950479876142129</v>
      </c>
    </row>
    <row r="150" spans="1:20" ht="15.75" thickBot="1" x14ac:dyDescent="0.3">
      <c r="A150" s="113"/>
      <c r="B150" s="30">
        <v>99</v>
      </c>
      <c r="C150" s="15">
        <f t="shared" si="95"/>
        <v>1.6094650781908186E-2</v>
      </c>
      <c r="D150" s="15">
        <f t="shared" si="95"/>
        <v>9.975682331002939E-5</v>
      </c>
      <c r="E150" s="15">
        <f t="shared" si="95"/>
        <v>1.128096073768282E-4</v>
      </c>
      <c r="F150" s="15">
        <f t="shared" si="95"/>
        <v>8.2949594917981057E-4</v>
      </c>
      <c r="G150" s="15">
        <f t="shared" si="95"/>
        <v>1.1982782126818371E-2</v>
      </c>
      <c r="H150" s="15">
        <f t="shared" si="95"/>
        <v>3.2256894721574607E-4</v>
      </c>
      <c r="I150" s="15">
        <f t="shared" si="95"/>
        <v>1.2787286049662967E-2</v>
      </c>
      <c r="J150" s="119">
        <f t="shared" si="96"/>
        <v>4.2229350285471937E-2</v>
      </c>
      <c r="K150" s="113"/>
      <c r="L150" s="30">
        <v>99</v>
      </c>
      <c r="M150" s="15">
        <f t="shared" si="97"/>
        <v>9.4411691337012709</v>
      </c>
      <c r="N150" s="15">
        <f t="shared" si="97"/>
        <v>0.33614492088387499</v>
      </c>
      <c r="O150" s="15">
        <f t="shared" si="97"/>
        <v>2.7513731573207991E-2</v>
      </c>
      <c r="P150" s="15">
        <f t="shared" si="97"/>
        <v>0.90940812700956652</v>
      </c>
      <c r="Q150" s="15">
        <f t="shared" si="97"/>
        <v>0.11235243829740035</v>
      </c>
      <c r="R150" s="15">
        <f t="shared" si="97"/>
        <v>4.3004212792772605E-2</v>
      </c>
      <c r="S150" s="15">
        <f t="shared" si="97"/>
        <v>0.39272510697863988</v>
      </c>
      <c r="T150" s="119">
        <f t="shared" si="98"/>
        <v>11.262317671236733</v>
      </c>
    </row>
    <row r="151" spans="1:20" ht="15.75" thickBot="1" x14ac:dyDescent="0.3">
      <c r="A151" s="113"/>
      <c r="B151" s="4" t="s">
        <v>15</v>
      </c>
      <c r="C151" s="116">
        <f>SUM(C144:C150)</f>
        <v>27.860598239404005</v>
      </c>
      <c r="D151" s="117">
        <f t="shared" ref="D151:I151" si="99">SUM(D144:D150)</f>
        <v>0.17301289783338683</v>
      </c>
      <c r="E151" s="117">
        <f t="shared" si="99"/>
        <v>0.19694021349119564</v>
      </c>
      <c r="F151" s="117">
        <f t="shared" si="99"/>
        <v>1.4374795022114379</v>
      </c>
      <c r="G151" s="117">
        <f t="shared" si="99"/>
        <v>21.083646220015389</v>
      </c>
      <c r="H151" s="117">
        <f t="shared" si="99"/>
        <v>0.57609613853031982</v>
      </c>
      <c r="I151" s="118">
        <f t="shared" si="99"/>
        <v>21.249296866877142</v>
      </c>
      <c r="J151" s="100">
        <f t="shared" si="96"/>
        <v>72.57707007836288</v>
      </c>
      <c r="K151" s="113"/>
      <c r="L151" s="4" t="s">
        <v>15</v>
      </c>
      <c r="M151" s="116">
        <f>SUM(M144:M150)</f>
        <v>62.878757125981743</v>
      </c>
      <c r="N151" s="117">
        <f t="shared" ref="N151:S151" si="100">SUM(N144:N150)</f>
        <v>2.2968338809471973</v>
      </c>
      <c r="O151" s="117">
        <f t="shared" si="100"/>
        <v>0.18749664334262833</v>
      </c>
      <c r="P151" s="117">
        <f t="shared" si="100"/>
        <v>5.8592701044571349</v>
      </c>
      <c r="Q151" s="117">
        <f t="shared" si="100"/>
        <v>0.74998657337051333</v>
      </c>
      <c r="R151" s="117">
        <f t="shared" si="100"/>
        <v>0.28124496501394253</v>
      </c>
      <c r="S151" s="118">
        <f t="shared" si="100"/>
        <v>2.3905822026185115</v>
      </c>
      <c r="T151" s="100">
        <f t="shared" ref="T151" si="101">SUM(M151:S151)</f>
        <v>74.644171495731669</v>
      </c>
    </row>
    <row r="152" spans="1:20" ht="15.75" thickBot="1" x14ac:dyDescent="0.3">
      <c r="A152" s="113"/>
      <c r="B152" s="29"/>
      <c r="C152" s="15"/>
      <c r="D152" s="15"/>
      <c r="E152" s="15"/>
      <c r="F152" s="15"/>
      <c r="G152" s="15"/>
      <c r="H152" s="15"/>
      <c r="I152" s="15"/>
      <c r="J152" s="144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</row>
    <row r="153" spans="1:20" ht="15.75" thickBot="1" x14ac:dyDescent="0.3">
      <c r="A153" s="113"/>
      <c r="B153" s="174" t="s">
        <v>135</v>
      </c>
      <c r="C153" s="175"/>
      <c r="D153" s="175"/>
      <c r="E153" s="175"/>
      <c r="F153" s="175"/>
      <c r="G153" s="175"/>
      <c r="H153" s="175"/>
      <c r="I153" s="175"/>
      <c r="J153" s="176"/>
      <c r="K153" s="113"/>
      <c r="L153" s="174" t="s">
        <v>138</v>
      </c>
      <c r="M153" s="175"/>
      <c r="N153" s="175"/>
      <c r="O153" s="175"/>
      <c r="P153" s="175"/>
      <c r="Q153" s="175"/>
      <c r="R153" s="175"/>
      <c r="S153" s="175"/>
      <c r="T153" s="176"/>
    </row>
    <row r="154" spans="1:20" ht="15.75" thickBot="1" x14ac:dyDescent="0.3">
      <c r="A154" s="113"/>
      <c r="B154" s="3" t="s">
        <v>16</v>
      </c>
      <c r="C154" s="4">
        <v>93</v>
      </c>
      <c r="D154" s="7">
        <v>94</v>
      </c>
      <c r="E154" s="7">
        <v>95</v>
      </c>
      <c r="F154" s="7">
        <v>96</v>
      </c>
      <c r="G154" s="7">
        <v>97</v>
      </c>
      <c r="H154" s="7">
        <v>98</v>
      </c>
      <c r="I154" s="8">
        <v>99</v>
      </c>
      <c r="J154" s="97" t="s">
        <v>15</v>
      </c>
      <c r="K154" s="113"/>
      <c r="L154" s="3" t="s">
        <v>16</v>
      </c>
      <c r="M154" s="4">
        <v>93</v>
      </c>
      <c r="N154" s="7">
        <v>94</v>
      </c>
      <c r="O154" s="7">
        <v>95</v>
      </c>
      <c r="P154" s="7">
        <v>96</v>
      </c>
      <c r="Q154" s="7">
        <v>97</v>
      </c>
      <c r="R154" s="7">
        <v>98</v>
      </c>
      <c r="S154" s="8">
        <v>99</v>
      </c>
      <c r="T154" s="97" t="s">
        <v>15</v>
      </c>
    </row>
    <row r="155" spans="1:20" x14ac:dyDescent="0.25">
      <c r="A155" s="113"/>
      <c r="B155" s="11">
        <v>93</v>
      </c>
      <c r="C155" s="15">
        <f>($E$11/100)*C45*($E$5/100)</f>
        <v>0</v>
      </c>
      <c r="D155" s="15">
        <f t="shared" ref="D155:I155" si="102">($E$11/100)*D45*($E$5/100)</f>
        <v>0</v>
      </c>
      <c r="E155" s="15">
        <f t="shared" si="102"/>
        <v>0</v>
      </c>
      <c r="F155" s="15">
        <f t="shared" si="102"/>
        <v>0</v>
      </c>
      <c r="G155" s="15">
        <f t="shared" si="102"/>
        <v>0</v>
      </c>
      <c r="H155" s="15">
        <f t="shared" si="102"/>
        <v>0</v>
      </c>
      <c r="I155" s="15">
        <f t="shared" si="102"/>
        <v>0</v>
      </c>
      <c r="J155" s="101">
        <f>SUM(C155:I155)</f>
        <v>0</v>
      </c>
      <c r="K155" s="113"/>
      <c r="L155" s="11">
        <v>93</v>
      </c>
      <c r="M155" s="15">
        <f>($E$11/100)*M45*($E$5/100)</f>
        <v>16.657437608502846</v>
      </c>
      <c r="N155" s="15">
        <f t="shared" ref="N155:S155" si="103">($E$11/100)*N45*($E$5/100)</f>
        <v>0.55754541776040834</v>
      </c>
      <c r="O155" s="15">
        <f t="shared" si="103"/>
        <v>4.6057222901889246E-2</v>
      </c>
      <c r="P155" s="15">
        <f t="shared" si="103"/>
        <v>1.4167786585646474</v>
      </c>
      <c r="Q155" s="15">
        <f t="shared" si="103"/>
        <v>0.17731131811937487</v>
      </c>
      <c r="R155" s="15">
        <f t="shared" si="103"/>
        <v>6.5642947938588533E-2</v>
      </c>
      <c r="S155" s="15">
        <f t="shared" si="103"/>
        <v>0.57093812683889777</v>
      </c>
      <c r="T155" s="101">
        <f>SUM(M155:S155)</f>
        <v>19.491711300626655</v>
      </c>
    </row>
    <row r="156" spans="1:20" x14ac:dyDescent="0.25">
      <c r="A156" s="113"/>
      <c r="B156" s="79">
        <v>94</v>
      </c>
      <c r="C156" s="15">
        <f t="shared" ref="C156:I161" si="104">($E$11/100)*C46*($E$5/100)</f>
        <v>0</v>
      </c>
      <c r="D156" s="15">
        <f t="shared" si="104"/>
        <v>0</v>
      </c>
      <c r="E156" s="15">
        <f t="shared" si="104"/>
        <v>0</v>
      </c>
      <c r="F156" s="15">
        <f t="shared" si="104"/>
        <v>0</v>
      </c>
      <c r="G156" s="15">
        <f t="shared" si="104"/>
        <v>0</v>
      </c>
      <c r="H156" s="15">
        <f t="shared" si="104"/>
        <v>0</v>
      </c>
      <c r="I156" s="15">
        <f t="shared" si="104"/>
        <v>0</v>
      </c>
      <c r="J156" s="102">
        <f t="shared" ref="J156:J161" si="105">SUM(C156:I156)</f>
        <v>0</v>
      </c>
      <c r="K156" s="113"/>
      <c r="L156" s="79">
        <v>94</v>
      </c>
      <c r="M156" s="15">
        <f t="shared" ref="M156:S156" si="106">($E$11/100)*M46*($E$5/100)</f>
        <v>25.291990411319517</v>
      </c>
      <c r="N156" s="15">
        <f t="shared" si="106"/>
        <v>1.0417172405957995</v>
      </c>
      <c r="O156" s="15">
        <f t="shared" si="106"/>
        <v>7.7223075829532417E-2</v>
      </c>
      <c r="P156" s="15">
        <f t="shared" si="106"/>
        <v>2.2437070208756795</v>
      </c>
      <c r="Q156" s="15">
        <f t="shared" si="106"/>
        <v>0.28661003465366752</v>
      </c>
      <c r="R156" s="15">
        <f t="shared" si="106"/>
        <v>0.1060685022531288</v>
      </c>
      <c r="S156" s="15">
        <f t="shared" si="106"/>
        <v>0.90716192561240427</v>
      </c>
      <c r="T156" s="102">
        <f t="shared" ref="T156:T161" si="107">SUM(M156:S156)</f>
        <v>29.95447821113973</v>
      </c>
    </row>
    <row r="157" spans="1:20" x14ac:dyDescent="0.25">
      <c r="A157" s="113"/>
      <c r="B157" s="79">
        <v>95</v>
      </c>
      <c r="C157" s="15">
        <f t="shared" si="104"/>
        <v>0.25018519560490782</v>
      </c>
      <c r="D157" s="15">
        <f t="shared" si="104"/>
        <v>1.6004009397866941E-3</v>
      </c>
      <c r="E157" s="15">
        <f t="shared" si="104"/>
        <v>1.888821567920435E-3</v>
      </c>
      <c r="F157" s="15">
        <f t="shared" si="104"/>
        <v>1.2375437828547678E-2</v>
      </c>
      <c r="G157" s="15">
        <f t="shared" si="104"/>
        <v>0.18185770633252277</v>
      </c>
      <c r="H157" s="15">
        <f t="shared" si="104"/>
        <v>4.7885871993969984E-3</v>
      </c>
      <c r="I157" s="15">
        <f t="shared" si="104"/>
        <v>0.18200100276116818</v>
      </c>
      <c r="J157" s="102">
        <f t="shared" si="105"/>
        <v>0.63469715223425049</v>
      </c>
      <c r="K157" s="113"/>
      <c r="L157" s="79">
        <v>95</v>
      </c>
      <c r="M157" s="15">
        <f t="shared" ref="M157:S157" si="108">($E$11/100)*M47*($E$5/100)</f>
        <v>18.793318620684122</v>
      </c>
      <c r="N157" s="15">
        <f t="shared" si="108"/>
        <v>0.70377538399364037</v>
      </c>
      <c r="O157" s="15">
        <f t="shared" si="108"/>
        <v>6.1680923671141911E-2</v>
      </c>
      <c r="P157" s="15">
        <f t="shared" si="108"/>
        <v>1.695128150237907</v>
      </c>
      <c r="Q157" s="15">
        <f t="shared" si="108"/>
        <v>0.21523386082499874</v>
      </c>
      <c r="R157" s="15">
        <f t="shared" si="108"/>
        <v>7.9523662165262854E-2</v>
      </c>
      <c r="S157" s="15">
        <f t="shared" si="108"/>
        <v>0.67890800156815312</v>
      </c>
      <c r="T157" s="102">
        <f t="shared" si="107"/>
        <v>22.227568603145222</v>
      </c>
    </row>
    <row r="158" spans="1:20" x14ac:dyDescent="0.25">
      <c r="A158" s="113"/>
      <c r="B158" s="79">
        <v>96</v>
      </c>
      <c r="C158" s="15">
        <f t="shared" si="104"/>
        <v>42.387041785983165</v>
      </c>
      <c r="D158" s="15">
        <f t="shared" si="104"/>
        <v>0.26192831861502397</v>
      </c>
      <c r="E158" s="15">
        <f t="shared" si="104"/>
        <v>0.30036560700777054</v>
      </c>
      <c r="F158" s="15">
        <f t="shared" si="104"/>
        <v>2.2332130469911342</v>
      </c>
      <c r="G158" s="15">
        <f t="shared" si="104"/>
        <v>31.101631399083338</v>
      </c>
      <c r="H158" s="15">
        <f t="shared" si="104"/>
        <v>0.82997403196261166</v>
      </c>
      <c r="I158" s="15">
        <f t="shared" si="104"/>
        <v>32.30864682704496</v>
      </c>
      <c r="J158" s="102">
        <f t="shared" si="105"/>
        <v>109.422801016688</v>
      </c>
      <c r="K158" s="113"/>
      <c r="L158" s="79">
        <v>96</v>
      </c>
      <c r="M158" s="15">
        <f t="shared" ref="M158:S158" si="109">($E$11/100)*M48*($E$5/100)</f>
        <v>31.051212539392417</v>
      </c>
      <c r="N158" s="15">
        <f t="shared" si="109"/>
        <v>1.1002227228220263</v>
      </c>
      <c r="O158" s="15">
        <f t="shared" si="109"/>
        <v>9.2088709303778493E-2</v>
      </c>
      <c r="P158" s="15">
        <f t="shared" si="109"/>
        <v>3.0982364285918518</v>
      </c>
      <c r="Q158" s="15">
        <f t="shared" si="109"/>
        <v>0.36100533431064236</v>
      </c>
      <c r="R158" s="15">
        <f t="shared" si="109"/>
        <v>0.13626628762798459</v>
      </c>
      <c r="S158" s="15">
        <f t="shared" si="109"/>
        <v>1.2087141167185513</v>
      </c>
      <c r="T158" s="102">
        <f t="shared" si="107"/>
        <v>37.047746138767252</v>
      </c>
    </row>
    <row r="159" spans="1:20" x14ac:dyDescent="0.25">
      <c r="A159" s="113"/>
      <c r="B159" s="79">
        <v>97</v>
      </c>
      <c r="C159" s="15">
        <f t="shared" si="104"/>
        <v>4.5582117887898059</v>
      </c>
      <c r="D159" s="15">
        <f t="shared" si="104"/>
        <v>2.8402906620420301E-2</v>
      </c>
      <c r="E159" s="15">
        <f t="shared" si="104"/>
        <v>3.2153406739589649E-2</v>
      </c>
      <c r="F159" s="15">
        <f t="shared" si="104"/>
        <v>0.2302699894319595</v>
      </c>
      <c r="G159" s="15">
        <f t="shared" si="104"/>
        <v>3.6939768168223059</v>
      </c>
      <c r="H159" s="15">
        <f t="shared" si="104"/>
        <v>9.4460996125183341E-2</v>
      </c>
      <c r="I159" s="15">
        <f t="shared" si="104"/>
        <v>3.4629583201214134</v>
      </c>
      <c r="J159" s="102">
        <f t="shared" si="105"/>
        <v>12.10043422465068</v>
      </c>
      <c r="K159" s="113"/>
      <c r="L159" s="79">
        <v>97</v>
      </c>
      <c r="M159" s="15">
        <f t="shared" ref="M159:S159" si="110">($E$11/100)*M49*($E$5/100)</f>
        <v>24.999684871354358</v>
      </c>
      <c r="N159" s="15">
        <f t="shared" si="110"/>
        <v>0.89769102410729884</v>
      </c>
      <c r="O159" s="15">
        <f t="shared" si="110"/>
        <v>7.3601555978891911E-2</v>
      </c>
      <c r="P159" s="15">
        <f t="shared" si="110"/>
        <v>2.3321892787050689</v>
      </c>
      <c r="Q159" s="15">
        <f t="shared" si="110"/>
        <v>0.34072888741813917</v>
      </c>
      <c r="R159" s="15">
        <f t="shared" si="110"/>
        <v>0.12012875996532575</v>
      </c>
      <c r="S159" s="15">
        <f t="shared" si="110"/>
        <v>0.96802579529502608</v>
      </c>
      <c r="T159" s="102">
        <f t="shared" si="107"/>
        <v>29.73205017282411</v>
      </c>
    </row>
    <row r="160" spans="1:20" x14ac:dyDescent="0.25">
      <c r="A160" s="113"/>
      <c r="B160" s="79">
        <v>98</v>
      </c>
      <c r="C160" s="15">
        <f t="shared" si="104"/>
        <v>54.158473244899859</v>
      </c>
      <c r="D160" s="15">
        <f t="shared" si="104"/>
        <v>0.33747170380124336</v>
      </c>
      <c r="E160" s="15">
        <f t="shared" si="104"/>
        <v>0.38204334191410327</v>
      </c>
      <c r="F160" s="15">
        <f t="shared" si="104"/>
        <v>2.7535433668698039</v>
      </c>
      <c r="G160" s="15">
        <f t="shared" si="104"/>
        <v>41.723327658150787</v>
      </c>
      <c r="H160" s="15">
        <f t="shared" si="104"/>
        <v>1.1665905020847662</v>
      </c>
      <c r="I160" s="15">
        <f t="shared" si="104"/>
        <v>41.347226910939526</v>
      </c>
      <c r="J160" s="102">
        <f t="shared" si="105"/>
        <v>141.86867672866009</v>
      </c>
      <c r="K160" s="113"/>
      <c r="L160" s="79">
        <v>98</v>
      </c>
      <c r="M160" s="15">
        <f t="shared" ref="M160:S160" si="111">($E$11/100)*M50*($E$5/100)</f>
        <v>19.998016743499573</v>
      </c>
      <c r="N160" s="15">
        <f t="shared" si="111"/>
        <v>0.71809770800995043</v>
      </c>
      <c r="O160" s="15">
        <f t="shared" si="111"/>
        <v>5.8879125913583338E-2</v>
      </c>
      <c r="P160" s="15">
        <f t="shared" si="111"/>
        <v>1.8848138087571629</v>
      </c>
      <c r="Q160" s="15">
        <f t="shared" si="111"/>
        <v>0.25135175656000058</v>
      </c>
      <c r="R160" s="15">
        <f t="shared" si="111"/>
        <v>0.10222798278685642</v>
      </c>
      <c r="S160" s="15">
        <f t="shared" si="111"/>
        <v>0.78044600137879239</v>
      </c>
      <c r="T160" s="102">
        <f t="shared" si="107"/>
        <v>23.79383312690592</v>
      </c>
    </row>
    <row r="161" spans="1:20" ht="15.75" thickBot="1" x14ac:dyDescent="0.3">
      <c r="A161" s="113"/>
      <c r="B161" s="30">
        <v>99</v>
      </c>
      <c r="C161" s="15">
        <f t="shared" si="104"/>
        <v>5.8584481999266518E-2</v>
      </c>
      <c r="D161" s="15">
        <f t="shared" si="104"/>
        <v>3.6311454648521038E-4</v>
      </c>
      <c r="E161" s="15">
        <f t="shared" si="104"/>
        <v>4.1062664249547412E-4</v>
      </c>
      <c r="F161" s="15">
        <f t="shared" si="104"/>
        <v>3.0193628405914136E-3</v>
      </c>
      <c r="G161" s="15">
        <f t="shared" si="104"/>
        <v>4.3617292063201474E-2</v>
      </c>
      <c r="H161" s="15">
        <f t="shared" si="104"/>
        <v>1.1741500289602887E-3</v>
      </c>
      <c r="I161" s="15">
        <f t="shared" si="104"/>
        <v>4.6545684000677288E-2</v>
      </c>
      <c r="J161" s="119">
        <f t="shared" si="105"/>
        <v>0.15371471212167767</v>
      </c>
      <c r="K161" s="113"/>
      <c r="L161" s="30">
        <v>99</v>
      </c>
      <c r="M161" s="15">
        <f t="shared" ref="M161:S161" si="112">($E$11/100)*M51*($E$5/100)</f>
        <v>24.167879841989116</v>
      </c>
      <c r="N161" s="15">
        <f t="shared" si="112"/>
        <v>0.86047712336994964</v>
      </c>
      <c r="O161" s="15">
        <f t="shared" si="112"/>
        <v>7.0430743189678402E-2</v>
      </c>
      <c r="P161" s="15">
        <f t="shared" si="112"/>
        <v>2.3279390539081724</v>
      </c>
      <c r="Q161" s="15">
        <f t="shared" si="112"/>
        <v>0.28760423526715978</v>
      </c>
      <c r="R161" s="15">
        <f t="shared" si="112"/>
        <v>0.11008389244559684</v>
      </c>
      <c r="S161" s="15">
        <f t="shared" si="112"/>
        <v>1.0053133316414964</v>
      </c>
      <c r="T161" s="119">
        <f t="shared" si="107"/>
        <v>28.82972822181117</v>
      </c>
    </row>
    <row r="162" spans="1:20" ht="15.75" thickBot="1" x14ac:dyDescent="0.3">
      <c r="A162" s="113"/>
      <c r="B162" s="4" t="s">
        <v>15</v>
      </c>
      <c r="C162" s="116">
        <f>SUM(C155:C161)</f>
        <v>101.41249649727699</v>
      </c>
      <c r="D162" s="117">
        <f t="shared" ref="D162:I162" si="113">SUM(D155:D161)</f>
        <v>0.62976644452295949</v>
      </c>
      <c r="E162" s="117">
        <f t="shared" si="113"/>
        <v>0.71686180387187937</v>
      </c>
      <c r="F162" s="117">
        <f t="shared" si="113"/>
        <v>5.232421203962037</v>
      </c>
      <c r="G162" s="117">
        <f t="shared" si="113"/>
        <v>76.744410872452164</v>
      </c>
      <c r="H162" s="117">
        <f t="shared" si="113"/>
        <v>2.0969882674009184</v>
      </c>
      <c r="I162" s="118">
        <f t="shared" si="113"/>
        <v>77.34737874486774</v>
      </c>
      <c r="J162" s="100">
        <f t="shared" ref="J162" si="114">SUM(C162:I162)</f>
        <v>264.18032383435468</v>
      </c>
      <c r="K162" s="113"/>
      <c r="L162" s="4" t="s">
        <v>15</v>
      </c>
      <c r="M162" s="116">
        <f>SUM(M155:M161)</f>
        <v>160.95954063674193</v>
      </c>
      <c r="N162" s="117">
        <f t="shared" ref="N162:S162" si="115">SUM(N155:N161)</f>
        <v>5.8795266206590728</v>
      </c>
      <c r="O162" s="117">
        <f t="shared" si="115"/>
        <v>0.47996135678849572</v>
      </c>
      <c r="P162" s="117">
        <f t="shared" si="115"/>
        <v>14.998792399640491</v>
      </c>
      <c r="Q162" s="117">
        <f t="shared" si="115"/>
        <v>1.9198454271539829</v>
      </c>
      <c r="R162" s="117">
        <f t="shared" si="115"/>
        <v>0.7199420351827438</v>
      </c>
      <c r="S162" s="118">
        <f t="shared" si="115"/>
        <v>6.1195072990533212</v>
      </c>
      <c r="T162" s="100">
        <f t="shared" ref="T162" si="116">SUM(M162:S162)</f>
        <v>191.07711577522002</v>
      </c>
    </row>
    <row r="163" spans="1:20" ht="15.75" thickBot="1" x14ac:dyDescent="0.3">
      <c r="A163" s="113"/>
      <c r="B163" s="29"/>
      <c r="C163" s="15"/>
      <c r="D163" s="15"/>
      <c r="E163" s="15"/>
      <c r="F163" s="15"/>
      <c r="G163" s="15"/>
      <c r="H163" s="15"/>
      <c r="I163" s="15"/>
      <c r="J163" s="144"/>
      <c r="K163" s="113"/>
      <c r="L163" s="29"/>
      <c r="M163" s="15"/>
      <c r="N163" s="15"/>
      <c r="O163" s="15"/>
      <c r="P163" s="15"/>
      <c r="Q163" s="15"/>
      <c r="R163" s="15"/>
      <c r="S163" s="15"/>
      <c r="T163" s="144"/>
    </row>
    <row r="164" spans="1:20" ht="15.75" thickBot="1" x14ac:dyDescent="0.3">
      <c r="A164" s="113"/>
      <c r="B164" s="174" t="s">
        <v>136</v>
      </c>
      <c r="C164" s="175"/>
      <c r="D164" s="175"/>
      <c r="E164" s="175"/>
      <c r="F164" s="175"/>
      <c r="G164" s="175"/>
      <c r="H164" s="175"/>
      <c r="I164" s="175"/>
      <c r="J164" s="176"/>
      <c r="K164" s="113"/>
      <c r="L164" s="174" t="s">
        <v>139</v>
      </c>
      <c r="M164" s="175"/>
      <c r="N164" s="175"/>
      <c r="O164" s="175"/>
      <c r="P164" s="175"/>
      <c r="Q164" s="175"/>
      <c r="R164" s="175"/>
      <c r="S164" s="175"/>
      <c r="T164" s="176"/>
    </row>
    <row r="165" spans="1:20" ht="15.75" thickBot="1" x14ac:dyDescent="0.3">
      <c r="A165" s="113"/>
      <c r="B165" s="3" t="s">
        <v>16</v>
      </c>
      <c r="C165" s="4">
        <v>93</v>
      </c>
      <c r="D165" s="7">
        <v>94</v>
      </c>
      <c r="E165" s="7">
        <v>95</v>
      </c>
      <c r="F165" s="7">
        <v>96</v>
      </c>
      <c r="G165" s="7">
        <v>97</v>
      </c>
      <c r="H165" s="7">
        <v>98</v>
      </c>
      <c r="I165" s="8">
        <v>99</v>
      </c>
      <c r="J165" s="97" t="s">
        <v>15</v>
      </c>
      <c r="K165" s="113"/>
      <c r="L165" s="3" t="s">
        <v>16</v>
      </c>
      <c r="M165" s="4">
        <v>93</v>
      </c>
      <c r="N165" s="7">
        <v>94</v>
      </c>
      <c r="O165" s="7">
        <v>95</v>
      </c>
      <c r="P165" s="7">
        <v>96</v>
      </c>
      <c r="Q165" s="7">
        <v>97</v>
      </c>
      <c r="R165" s="7">
        <v>98</v>
      </c>
      <c r="S165" s="8">
        <v>99</v>
      </c>
      <c r="T165" s="97" t="s">
        <v>15</v>
      </c>
    </row>
    <row r="166" spans="1:20" x14ac:dyDescent="0.25">
      <c r="A166" s="113"/>
      <c r="B166" s="11">
        <v>93</v>
      </c>
      <c r="C166" s="15">
        <f>($E$11/100)*C45*($E$6/100)</f>
        <v>0</v>
      </c>
      <c r="D166" s="15">
        <f t="shared" ref="D166:I166" si="117">($E$11/100)*D45*($E$6/100)</f>
        <v>0</v>
      </c>
      <c r="E166" s="15">
        <f t="shared" si="117"/>
        <v>0</v>
      </c>
      <c r="F166" s="15">
        <f t="shared" si="117"/>
        <v>0</v>
      </c>
      <c r="G166" s="15">
        <f t="shared" si="117"/>
        <v>0</v>
      </c>
      <c r="H166" s="15">
        <f t="shared" si="117"/>
        <v>0</v>
      </c>
      <c r="I166" s="15">
        <f t="shared" si="117"/>
        <v>0</v>
      </c>
      <c r="J166" s="101">
        <f>SUM(C166:I166)</f>
        <v>0</v>
      </c>
      <c r="K166" s="113"/>
      <c r="L166" s="11">
        <v>93</v>
      </c>
      <c r="M166" s="15">
        <f>($E$11/100)*M45*($E$6/100)</f>
        <v>1.0632406984150753</v>
      </c>
      <c r="N166" s="15">
        <f t="shared" ref="N166:S166" si="118">($E$11/100)*N45*($E$6/100)</f>
        <v>3.5588005388962229E-2</v>
      </c>
      <c r="O166" s="15">
        <f t="shared" si="118"/>
        <v>2.9398227384184626E-3</v>
      </c>
      <c r="P166" s="15">
        <f t="shared" si="118"/>
        <v>9.0432680333913662E-2</v>
      </c>
      <c r="Q166" s="15">
        <f t="shared" si="118"/>
        <v>1.1317743709747332E-2</v>
      </c>
      <c r="R166" s="15">
        <f t="shared" si="118"/>
        <v>4.1899754003354387E-3</v>
      </c>
      <c r="S166" s="15">
        <f t="shared" si="118"/>
        <v>3.6442859159929647E-2</v>
      </c>
      <c r="T166" s="101">
        <f>SUM(M166:S166)</f>
        <v>1.2441517851463821</v>
      </c>
    </row>
    <row r="167" spans="1:20" x14ac:dyDescent="0.25">
      <c r="A167" s="113"/>
      <c r="B167" s="79">
        <v>94</v>
      </c>
      <c r="C167" s="15">
        <f t="shared" ref="C167:I172" si="119">($E$11/100)*C46*($E$6/100)</f>
        <v>0</v>
      </c>
      <c r="D167" s="15">
        <f t="shared" si="119"/>
        <v>0</v>
      </c>
      <c r="E167" s="15">
        <f t="shared" si="119"/>
        <v>0</v>
      </c>
      <c r="F167" s="15">
        <f t="shared" si="119"/>
        <v>0</v>
      </c>
      <c r="G167" s="15">
        <f t="shared" si="119"/>
        <v>0</v>
      </c>
      <c r="H167" s="15">
        <f t="shared" si="119"/>
        <v>0</v>
      </c>
      <c r="I167" s="15">
        <f t="shared" si="119"/>
        <v>0</v>
      </c>
      <c r="J167" s="102">
        <f t="shared" ref="J167:J172" si="120">SUM(C167:I167)</f>
        <v>0</v>
      </c>
      <c r="K167" s="113"/>
      <c r="L167" s="79">
        <v>94</v>
      </c>
      <c r="M167" s="15">
        <f t="shared" ref="M167:S167" si="121">($E$11/100)*M46*($E$6/100)</f>
        <v>1.614382366679969</v>
      </c>
      <c r="N167" s="15">
        <f t="shared" si="121"/>
        <v>6.6492589825263806E-2</v>
      </c>
      <c r="O167" s="15">
        <f t="shared" si="121"/>
        <v>4.9291324997573884E-3</v>
      </c>
      <c r="P167" s="15">
        <f t="shared" si="121"/>
        <v>0.14321534175802211</v>
      </c>
      <c r="Q167" s="15">
        <f t="shared" si="121"/>
        <v>1.829425753108516E-2</v>
      </c>
      <c r="R167" s="15">
        <f t="shared" si="121"/>
        <v>6.7703299310507749E-3</v>
      </c>
      <c r="S167" s="15">
        <f t="shared" si="121"/>
        <v>5.79039526986641E-2</v>
      </c>
      <c r="T167" s="102">
        <f t="shared" ref="T167:T172" si="122">SUM(M167:S167)</f>
        <v>1.9119879709238123</v>
      </c>
    </row>
    <row r="168" spans="1:20" x14ac:dyDescent="0.25">
      <c r="A168" s="113"/>
      <c r="B168" s="79">
        <v>95</v>
      </c>
      <c r="C168" s="15">
        <f t="shared" si="119"/>
        <v>1.5969267804568584E-2</v>
      </c>
      <c r="D168" s="15">
        <f t="shared" si="119"/>
        <v>1.0215325147574643E-4</v>
      </c>
      <c r="E168" s="15">
        <f t="shared" si="119"/>
        <v>1.2056307880343202E-4</v>
      </c>
      <c r="F168" s="15">
        <f t="shared" si="119"/>
        <v>7.8992156352431983E-4</v>
      </c>
      <c r="G168" s="15">
        <f t="shared" si="119"/>
        <v>1.1607938702075922E-2</v>
      </c>
      <c r="H168" s="15">
        <f t="shared" si="119"/>
        <v>3.0565450208917014E-4</v>
      </c>
      <c r="I168" s="15">
        <f t="shared" si="119"/>
        <v>1.1617085282627755E-2</v>
      </c>
      <c r="J168" s="102">
        <f t="shared" si="120"/>
        <v>4.0512584185164929E-2</v>
      </c>
      <c r="K168" s="113"/>
      <c r="L168" s="79">
        <v>95</v>
      </c>
      <c r="M168" s="15">
        <f t="shared" ref="M168:S168" si="123">($E$11/100)*M47*($E$6/100)</f>
        <v>1.1995735289798377</v>
      </c>
      <c r="N168" s="15">
        <f t="shared" si="123"/>
        <v>4.4921833020870661E-2</v>
      </c>
      <c r="O168" s="15">
        <f t="shared" si="123"/>
        <v>3.9370802343282069E-3</v>
      </c>
      <c r="P168" s="15">
        <f t="shared" si="123"/>
        <v>0.10819966916412173</v>
      </c>
      <c r="Q168" s="15">
        <f t="shared" si="123"/>
        <v>1.3738331542021195E-2</v>
      </c>
      <c r="R168" s="15">
        <f t="shared" si="123"/>
        <v>5.0759784360806075E-3</v>
      </c>
      <c r="S168" s="15">
        <f t="shared" si="123"/>
        <v>4.3334553291584241E-2</v>
      </c>
      <c r="T168" s="102">
        <f t="shared" si="122"/>
        <v>1.4187809746688445</v>
      </c>
    </row>
    <row r="169" spans="1:20" x14ac:dyDescent="0.25">
      <c r="A169" s="113"/>
      <c r="B169" s="79">
        <v>96</v>
      </c>
      <c r="C169" s="15">
        <f t="shared" si="119"/>
        <v>2.7055558586797765</v>
      </c>
      <c r="D169" s="15">
        <f t="shared" si="119"/>
        <v>1.6718828847767486E-2</v>
      </c>
      <c r="E169" s="15">
        <f t="shared" si="119"/>
        <v>1.9172272787730035E-2</v>
      </c>
      <c r="F169" s="15">
        <f t="shared" si="119"/>
        <v>0.14254551363773196</v>
      </c>
      <c r="G169" s="15">
        <f t="shared" si="119"/>
        <v>1.9852105148351069</v>
      </c>
      <c r="H169" s="15">
        <f t="shared" si="119"/>
        <v>5.2977065869953939E-2</v>
      </c>
      <c r="I169" s="15">
        <f t="shared" si="119"/>
        <v>2.0622540527901037</v>
      </c>
      <c r="J169" s="102">
        <f t="shared" si="120"/>
        <v>6.9844341074481697</v>
      </c>
      <c r="K169" s="113"/>
      <c r="L169" s="79">
        <v>96</v>
      </c>
      <c r="M169" s="15">
        <f t="shared" ref="M169:S169" si="124">($E$11/100)*M48*($E$6/100)</f>
        <v>1.9819922897484521</v>
      </c>
      <c r="N169" s="15">
        <f t="shared" si="124"/>
        <v>7.0226982307788913E-2</v>
      </c>
      <c r="O169" s="15">
        <f t="shared" si="124"/>
        <v>5.8780027215177763E-3</v>
      </c>
      <c r="P169" s="15">
        <f t="shared" si="124"/>
        <v>0.19775977203777775</v>
      </c>
      <c r="Q169" s="15">
        <f t="shared" si="124"/>
        <v>2.3042893679402703E-2</v>
      </c>
      <c r="R169" s="15">
        <f t="shared" si="124"/>
        <v>8.6978481464671017E-3</v>
      </c>
      <c r="S169" s="15">
        <f t="shared" si="124"/>
        <v>7.7151964896928799E-2</v>
      </c>
      <c r="T169" s="102">
        <f t="shared" si="122"/>
        <v>2.3647497535383351</v>
      </c>
    </row>
    <row r="170" spans="1:20" x14ac:dyDescent="0.25">
      <c r="A170" s="113"/>
      <c r="B170" s="79">
        <v>97</v>
      </c>
      <c r="C170" s="15">
        <f t="shared" si="119"/>
        <v>0.29094968864615783</v>
      </c>
      <c r="D170" s="15">
        <f t="shared" si="119"/>
        <v>1.8129514864098065E-3</v>
      </c>
      <c r="E170" s="15">
        <f t="shared" si="119"/>
        <v>2.0523451110376375E-3</v>
      </c>
      <c r="F170" s="15">
        <f t="shared" si="119"/>
        <v>1.4698084431827203E-2</v>
      </c>
      <c r="G170" s="15">
        <f t="shared" si="119"/>
        <v>0.23578575426525358</v>
      </c>
      <c r="H170" s="15">
        <f t="shared" si="119"/>
        <v>6.0294252845861712E-3</v>
      </c>
      <c r="I170" s="15">
        <f t="shared" si="119"/>
        <v>0.22103989277370725</v>
      </c>
      <c r="J170" s="102">
        <f t="shared" si="120"/>
        <v>0.77236814199897952</v>
      </c>
      <c r="K170" s="113"/>
      <c r="L170" s="79">
        <v>97</v>
      </c>
      <c r="M170" s="15">
        <f t="shared" ref="M170:S170" si="125">($E$11/100)*M49*($E$6/100)</f>
        <v>1.5957245662566613</v>
      </c>
      <c r="N170" s="15">
        <f t="shared" si="125"/>
        <v>5.729942707067865E-2</v>
      </c>
      <c r="O170" s="15">
        <f t="shared" si="125"/>
        <v>4.6979716582271434E-3</v>
      </c>
      <c r="P170" s="15">
        <f t="shared" si="125"/>
        <v>0.14886314544925972</v>
      </c>
      <c r="Q170" s="15">
        <f t="shared" si="125"/>
        <v>2.1748652388391864E-2</v>
      </c>
      <c r="R170" s="15">
        <f t="shared" si="125"/>
        <v>7.6677931892761113E-3</v>
      </c>
      <c r="S170" s="15">
        <f t="shared" si="125"/>
        <v>6.1788880550746349E-2</v>
      </c>
      <c r="T170" s="102">
        <f t="shared" si="122"/>
        <v>1.897790436563241</v>
      </c>
    </row>
    <row r="171" spans="1:20" x14ac:dyDescent="0.25">
      <c r="A171" s="113"/>
      <c r="B171" s="79">
        <v>98</v>
      </c>
      <c r="C171" s="15">
        <f t="shared" si="119"/>
        <v>3.4569238241425446</v>
      </c>
      <c r="D171" s="15">
        <f t="shared" si="119"/>
        <v>2.1540747051143193E-2</v>
      </c>
      <c r="E171" s="15">
        <f t="shared" si="119"/>
        <v>2.4385745228559783E-2</v>
      </c>
      <c r="F171" s="15">
        <f t="shared" si="119"/>
        <v>0.17575808724700875</v>
      </c>
      <c r="G171" s="15">
        <f t="shared" si="119"/>
        <v>2.6631911271160074</v>
      </c>
      <c r="H171" s="15">
        <f t="shared" si="119"/>
        <v>7.4463223537325499E-2</v>
      </c>
      <c r="I171" s="15">
        <f t="shared" si="119"/>
        <v>2.6391846964429488</v>
      </c>
      <c r="J171" s="102">
        <f t="shared" si="120"/>
        <v>9.0554474507655378</v>
      </c>
      <c r="K171" s="113"/>
      <c r="L171" s="79">
        <v>98</v>
      </c>
      <c r="M171" s="15">
        <f t="shared" ref="M171:S171" si="126">($E$11/100)*M50*($E$6/100)</f>
        <v>1.2764691538403983</v>
      </c>
      <c r="N171" s="15">
        <f t="shared" si="126"/>
        <v>4.5836023915528754E-2</v>
      </c>
      <c r="O171" s="15">
        <f t="shared" si="126"/>
        <v>3.7582420795904256E-3</v>
      </c>
      <c r="P171" s="15">
        <f t="shared" si="126"/>
        <v>0.12030726438875508</v>
      </c>
      <c r="Q171" s="15">
        <f t="shared" si="126"/>
        <v>1.6043729142127698E-2</v>
      </c>
      <c r="R171" s="15">
        <f t="shared" si="126"/>
        <v>6.5251903906504097E-3</v>
      </c>
      <c r="S171" s="15">
        <f t="shared" si="126"/>
        <v>4.9815702215667598E-2</v>
      </c>
      <c r="T171" s="102">
        <f t="shared" si="122"/>
        <v>1.5187553059727181</v>
      </c>
    </row>
    <row r="172" spans="1:20" ht="15.75" thickBot="1" x14ac:dyDescent="0.3">
      <c r="A172" s="113"/>
      <c r="B172" s="30">
        <v>99</v>
      </c>
      <c r="C172" s="15">
        <f t="shared" si="119"/>
        <v>3.7394350212297776E-3</v>
      </c>
      <c r="D172" s="15">
        <f t="shared" si="119"/>
        <v>2.3177524243736833E-5</v>
      </c>
      <c r="E172" s="15">
        <f t="shared" si="119"/>
        <v>2.6210211223115368E-5</v>
      </c>
      <c r="F172" s="15">
        <f t="shared" si="119"/>
        <v>1.9272528769732425E-4</v>
      </c>
      <c r="G172" s="15">
        <f t="shared" si="119"/>
        <v>2.7840824721192432E-3</v>
      </c>
      <c r="H172" s="15">
        <f t="shared" si="119"/>
        <v>7.4945746529380138E-5</v>
      </c>
      <c r="I172" s="15">
        <f t="shared" si="119"/>
        <v>2.9710011064262103E-3</v>
      </c>
      <c r="J172" s="119">
        <f t="shared" si="120"/>
        <v>9.8115773694687873E-3</v>
      </c>
      <c r="K172" s="113"/>
      <c r="L172" s="30">
        <v>99</v>
      </c>
      <c r="M172" s="15">
        <f t="shared" ref="M172:S172" si="127">($E$11/100)*M51*($E$6/100)</f>
        <v>1.5426306282120712</v>
      </c>
      <c r="N172" s="15">
        <f t="shared" si="127"/>
        <v>5.4924071704464873E-2</v>
      </c>
      <c r="O172" s="15">
        <f t="shared" si="127"/>
        <v>4.4955793525326641E-3</v>
      </c>
      <c r="P172" s="15">
        <f t="shared" si="127"/>
        <v>0.14859185450477697</v>
      </c>
      <c r="Q172" s="15">
        <f t="shared" si="127"/>
        <v>1.8357717144712328E-2</v>
      </c>
      <c r="R172" s="15">
        <f t="shared" si="127"/>
        <v>7.0266314326976704E-3</v>
      </c>
      <c r="S172" s="15">
        <f t="shared" si="127"/>
        <v>6.4168936062223181E-2</v>
      </c>
      <c r="T172" s="119">
        <f t="shared" si="122"/>
        <v>1.840195418413479</v>
      </c>
    </row>
    <row r="173" spans="1:20" ht="15.75" thickBot="1" x14ac:dyDescent="0.3">
      <c r="A173" s="113"/>
      <c r="B173" s="4" t="s">
        <v>15</v>
      </c>
      <c r="C173" s="116">
        <f>SUM(C166:C172)</f>
        <v>6.473138074294277</v>
      </c>
      <c r="D173" s="117">
        <f t="shared" ref="D173:I173" si="128">SUM(D166:D172)</f>
        <v>4.0197858161039969E-2</v>
      </c>
      <c r="E173" s="117">
        <f t="shared" si="128"/>
        <v>4.5757136417354002E-2</v>
      </c>
      <c r="F173" s="117">
        <f t="shared" si="128"/>
        <v>0.33398433216778955</v>
      </c>
      <c r="G173" s="117">
        <f t="shared" si="128"/>
        <v>4.8985794173905628</v>
      </c>
      <c r="H173" s="117">
        <f t="shared" si="128"/>
        <v>0.13385031494048416</v>
      </c>
      <c r="I173" s="118">
        <f t="shared" si="128"/>
        <v>4.9370667283958136</v>
      </c>
      <c r="J173" s="100">
        <f t="shared" ref="J173" si="129">SUM(C173:I173)</f>
        <v>16.86257386176732</v>
      </c>
      <c r="K173" s="113"/>
      <c r="L173" s="4" t="s">
        <v>15</v>
      </c>
      <c r="M173" s="116">
        <f>SUM(M166:M172)</f>
        <v>10.274013232132466</v>
      </c>
      <c r="N173" s="117">
        <f t="shared" ref="N173:S173" si="130">SUM(N166:N172)</f>
        <v>0.37528893323355789</v>
      </c>
      <c r="O173" s="117">
        <f t="shared" si="130"/>
        <v>3.0635831284372063E-2</v>
      </c>
      <c r="P173" s="117">
        <f t="shared" si="130"/>
        <v>0.95736972763662698</v>
      </c>
      <c r="Q173" s="117">
        <f t="shared" si="130"/>
        <v>0.12254332513748828</v>
      </c>
      <c r="R173" s="117">
        <f t="shared" si="130"/>
        <v>4.5953746926558112E-2</v>
      </c>
      <c r="S173" s="118">
        <f t="shared" si="130"/>
        <v>0.39060684887574393</v>
      </c>
      <c r="T173" s="100">
        <f t="shared" ref="T173" si="131">SUM(M173:S173)</f>
        <v>12.196411645226814</v>
      </c>
    </row>
    <row r="174" spans="1:20" ht="15.75" thickBot="1" x14ac:dyDescent="0.3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</row>
    <row r="175" spans="1:20" ht="15.75" thickBot="1" x14ac:dyDescent="0.3">
      <c r="A175" s="113"/>
      <c r="B175" s="174" t="s">
        <v>115</v>
      </c>
      <c r="C175" s="175"/>
      <c r="D175" s="175"/>
      <c r="E175" s="175"/>
      <c r="F175" s="175"/>
      <c r="G175" s="175"/>
      <c r="H175" s="175"/>
      <c r="I175" s="175"/>
      <c r="J175" s="176"/>
      <c r="K175" s="113"/>
      <c r="L175" s="174" t="s">
        <v>141</v>
      </c>
      <c r="M175" s="175"/>
      <c r="N175" s="175"/>
      <c r="O175" s="175"/>
      <c r="P175" s="175"/>
      <c r="Q175" s="175"/>
      <c r="R175" s="175"/>
      <c r="S175" s="175"/>
      <c r="T175" s="176"/>
    </row>
    <row r="176" spans="1:20" ht="15.75" thickBot="1" x14ac:dyDescent="0.3">
      <c r="A176" s="113"/>
      <c r="B176" s="3" t="s">
        <v>16</v>
      </c>
      <c r="C176" s="4">
        <v>93</v>
      </c>
      <c r="D176" s="7">
        <v>94</v>
      </c>
      <c r="E176" s="7">
        <v>95</v>
      </c>
      <c r="F176" s="7">
        <v>96</v>
      </c>
      <c r="G176" s="7">
        <v>97</v>
      </c>
      <c r="H176" s="7">
        <v>98</v>
      </c>
      <c r="I176" s="8">
        <v>99</v>
      </c>
      <c r="J176" s="97" t="s">
        <v>15</v>
      </c>
      <c r="K176" s="113"/>
      <c r="L176" s="3" t="s">
        <v>16</v>
      </c>
      <c r="M176" s="4">
        <v>93</v>
      </c>
      <c r="N176" s="7">
        <v>94</v>
      </c>
      <c r="O176" s="7">
        <v>95</v>
      </c>
      <c r="P176" s="7">
        <v>96</v>
      </c>
      <c r="Q176" s="7">
        <v>97</v>
      </c>
      <c r="R176" s="7">
        <v>98</v>
      </c>
      <c r="S176" s="8">
        <v>99</v>
      </c>
      <c r="T176" s="97" t="s">
        <v>15</v>
      </c>
    </row>
    <row r="177" spans="1:20" x14ac:dyDescent="0.25">
      <c r="A177" s="113"/>
      <c r="B177" s="11">
        <v>93</v>
      </c>
      <c r="C177" s="15">
        <f>($E$12/100)*C45*($E$5/100)</f>
        <v>0</v>
      </c>
      <c r="D177" s="15">
        <f t="shared" ref="D177:I177" si="132">($E$12/100)*D45*($E$5/100)</f>
        <v>0</v>
      </c>
      <c r="E177" s="15">
        <f t="shared" si="132"/>
        <v>0</v>
      </c>
      <c r="F177" s="15">
        <f t="shared" si="132"/>
        <v>0</v>
      </c>
      <c r="G177" s="15">
        <f t="shared" si="132"/>
        <v>0</v>
      </c>
      <c r="H177" s="15">
        <f t="shared" si="132"/>
        <v>0</v>
      </c>
      <c r="I177" s="15">
        <f t="shared" si="132"/>
        <v>0</v>
      </c>
      <c r="J177" s="101">
        <f>SUM(C177:I177)</f>
        <v>0</v>
      </c>
      <c r="K177" s="113"/>
      <c r="L177" s="11">
        <v>93</v>
      </c>
      <c r="M177" s="15">
        <f>($E$12/100)*M45*($E$5/100)</f>
        <v>8.9693894815015316</v>
      </c>
      <c r="N177" s="15">
        <f t="shared" ref="N177:S177" si="133">($E$12/100)*N45*($E$5/100)</f>
        <v>0.30021676340945058</v>
      </c>
      <c r="O177" s="15">
        <f t="shared" si="133"/>
        <v>2.4800043101017286E-2</v>
      </c>
      <c r="P177" s="15">
        <f t="shared" si="133"/>
        <v>0.76288081615019465</v>
      </c>
      <c r="Q177" s="15">
        <f t="shared" si="133"/>
        <v>9.5475325141201842E-2</v>
      </c>
      <c r="R177" s="15">
        <f t="shared" si="133"/>
        <v>3.5346202736163047E-2</v>
      </c>
      <c r="S177" s="15">
        <f t="shared" si="133"/>
        <v>0.30742822214402188</v>
      </c>
      <c r="T177" s="101">
        <f>SUM(M177:S177)</f>
        <v>10.49553685418358</v>
      </c>
    </row>
    <row r="178" spans="1:20" x14ac:dyDescent="0.25">
      <c r="A178" s="113"/>
      <c r="B178" s="79">
        <v>94</v>
      </c>
      <c r="C178" s="15">
        <f t="shared" ref="C178:I183" si="134">($E$12/100)*C46*($E$5/100)</f>
        <v>0</v>
      </c>
      <c r="D178" s="15">
        <f t="shared" si="134"/>
        <v>0</v>
      </c>
      <c r="E178" s="15">
        <f t="shared" si="134"/>
        <v>0</v>
      </c>
      <c r="F178" s="15">
        <f t="shared" si="134"/>
        <v>0</v>
      </c>
      <c r="G178" s="15">
        <f t="shared" si="134"/>
        <v>0</v>
      </c>
      <c r="H178" s="15">
        <f t="shared" si="134"/>
        <v>0</v>
      </c>
      <c r="I178" s="15">
        <f t="shared" si="134"/>
        <v>0</v>
      </c>
      <c r="J178" s="102">
        <f t="shared" ref="J178:J183" si="135">SUM(C178:I178)</f>
        <v>0</v>
      </c>
      <c r="K178" s="113"/>
      <c r="L178" s="79">
        <v>94</v>
      </c>
      <c r="M178" s="15">
        <f t="shared" ref="M178:S178" si="136">($E$12/100)*M46*($E$5/100)</f>
        <v>13.618764067633585</v>
      </c>
      <c r="N178" s="15">
        <f t="shared" si="136"/>
        <v>0.5609246680131228</v>
      </c>
      <c r="O178" s="15">
        <f t="shared" si="136"/>
        <v>4.1581656215902069E-2</v>
      </c>
      <c r="P178" s="15">
        <f t="shared" si="136"/>
        <v>1.2081499343176736</v>
      </c>
      <c r="Q178" s="15">
        <f t="shared" si="136"/>
        <v>0.15432848019812864</v>
      </c>
      <c r="R178" s="15">
        <f t="shared" si="136"/>
        <v>5.7113808905530895E-2</v>
      </c>
      <c r="S178" s="15">
        <f t="shared" si="136"/>
        <v>0.48847180609898688</v>
      </c>
      <c r="T178" s="102">
        <f t="shared" ref="T178:T183" si="137">SUM(M178:S178)</f>
        <v>16.129334421382925</v>
      </c>
    </row>
    <row r="179" spans="1:20" x14ac:dyDescent="0.25">
      <c r="A179" s="113"/>
      <c r="B179" s="79">
        <v>95</v>
      </c>
      <c r="C179" s="15">
        <f t="shared" si="134"/>
        <v>0.13471510532571959</v>
      </c>
      <c r="D179" s="15">
        <f t="shared" si="134"/>
        <v>8.6175435219283517E-4</v>
      </c>
      <c r="E179" s="15">
        <f t="shared" si="134"/>
        <v>1.0170577673417726E-3</v>
      </c>
      <c r="F179" s="15">
        <f t="shared" si="134"/>
        <v>6.6636972922949024E-3</v>
      </c>
      <c r="G179" s="15">
        <f t="shared" si="134"/>
        <v>9.7923380332896881E-2</v>
      </c>
      <c r="H179" s="15">
        <f t="shared" si="134"/>
        <v>2.5784700304445373E-3</v>
      </c>
      <c r="I179" s="15">
        <f t="shared" si="134"/>
        <v>9.8000539948321308E-2</v>
      </c>
      <c r="J179" s="102">
        <f t="shared" si="135"/>
        <v>0.34176000504921178</v>
      </c>
      <c r="K179" s="113"/>
      <c r="L179" s="79">
        <v>95</v>
      </c>
      <c r="M179" s="15">
        <f t="shared" ref="M179:S179" si="138">($E$12/100)*M47*($E$5/100)</f>
        <v>10.11947925729145</v>
      </c>
      <c r="N179" s="15">
        <f t="shared" si="138"/>
        <v>0.37895597599657554</v>
      </c>
      <c r="O179" s="15">
        <f t="shared" si="138"/>
        <v>3.3212805053691799E-2</v>
      </c>
      <c r="P179" s="15">
        <f t="shared" si="138"/>
        <v>0.91276131166656516</v>
      </c>
      <c r="Q179" s="15">
        <f t="shared" si="138"/>
        <v>0.11589515582884546</v>
      </c>
      <c r="R179" s="15">
        <f t="shared" si="138"/>
        <v>4.2820433473603071E-2</v>
      </c>
      <c r="S179" s="15">
        <f t="shared" si="138"/>
        <v>0.36556584699823624</v>
      </c>
      <c r="T179" s="102">
        <f t="shared" si="137"/>
        <v>11.968690786308967</v>
      </c>
    </row>
    <row r="180" spans="1:20" x14ac:dyDescent="0.25">
      <c r="A180" s="113"/>
      <c r="B180" s="79">
        <v>96</v>
      </c>
      <c r="C180" s="15">
        <f t="shared" si="134"/>
        <v>22.82379173091401</v>
      </c>
      <c r="D180" s="15">
        <f t="shared" si="134"/>
        <v>0.1410383254080898</v>
      </c>
      <c r="E180" s="15">
        <f t="shared" si="134"/>
        <v>0.16173532685033795</v>
      </c>
      <c r="F180" s="15">
        <f t="shared" si="134"/>
        <v>1.202499332995226</v>
      </c>
      <c r="G180" s="15">
        <f t="shared" si="134"/>
        <v>16.747032291814104</v>
      </c>
      <c r="H180" s="15">
        <f t="shared" si="134"/>
        <v>0.44690909413371394</v>
      </c>
      <c r="I180" s="15">
        <f t="shared" si="134"/>
        <v>17.39696367610113</v>
      </c>
      <c r="J180" s="102">
        <f t="shared" si="135"/>
        <v>58.919969778216618</v>
      </c>
      <c r="K180" s="113"/>
      <c r="L180" s="79">
        <v>96</v>
      </c>
      <c r="M180" s="15">
        <f t="shared" ref="M180:S180" si="139">($E$12/100)*M48*($E$5/100)</f>
        <v>16.719883675057453</v>
      </c>
      <c r="N180" s="15">
        <f t="shared" si="139"/>
        <v>0.59242761998109106</v>
      </c>
      <c r="O180" s="15">
        <f t="shared" si="139"/>
        <v>4.9586228086649954E-2</v>
      </c>
      <c r="P180" s="15">
        <f t="shared" si="139"/>
        <v>1.6682811538571505</v>
      </c>
      <c r="Q180" s="15">
        <f t="shared" si="139"/>
        <v>0.19438748770573047</v>
      </c>
      <c r="R180" s="15">
        <f t="shared" si="139"/>
        <v>7.3374154876607076E-2</v>
      </c>
      <c r="S180" s="15">
        <f t="shared" si="139"/>
        <v>0.65084606284845059</v>
      </c>
      <c r="T180" s="102">
        <f t="shared" si="137"/>
        <v>19.948786382413132</v>
      </c>
    </row>
    <row r="181" spans="1:20" x14ac:dyDescent="0.25">
      <c r="A181" s="113"/>
      <c r="B181" s="79">
        <v>97</v>
      </c>
      <c r="C181" s="15">
        <f t="shared" si="134"/>
        <v>2.4544217324252799</v>
      </c>
      <c r="D181" s="15">
        <f t="shared" si="134"/>
        <v>1.529387279561093E-2</v>
      </c>
      <c r="E181" s="15">
        <f t="shared" si="134"/>
        <v>1.731337285977904E-2</v>
      </c>
      <c r="F181" s="15">
        <f t="shared" si="134"/>
        <v>0.1239915327710551</v>
      </c>
      <c r="G181" s="15">
        <f t="shared" si="134"/>
        <v>1.9890644398273949</v>
      </c>
      <c r="H181" s="15">
        <f t="shared" si="134"/>
        <v>5.0863613298175646E-2</v>
      </c>
      <c r="I181" s="15">
        <f t="shared" si="134"/>
        <v>1.8646698646807609</v>
      </c>
      <c r="J181" s="102">
        <f t="shared" si="135"/>
        <v>6.5156184286580565</v>
      </c>
      <c r="K181" s="113"/>
      <c r="L181" s="79">
        <v>97</v>
      </c>
      <c r="M181" s="15">
        <f t="shared" ref="M181:S181" si="140">($E$12/100)*M49*($E$5/100)</f>
        <v>13.461368776883115</v>
      </c>
      <c r="N181" s="15">
        <f t="shared" si="140"/>
        <v>0.48337208990393016</v>
      </c>
      <c r="O181" s="15">
        <f t="shared" si="140"/>
        <v>3.9631607065557177E-2</v>
      </c>
      <c r="P181" s="15">
        <f t="shared" si="140"/>
        <v>1.2557942269950371</v>
      </c>
      <c r="Q181" s="15">
        <f t="shared" si="140"/>
        <v>0.18346940091745953</v>
      </c>
      <c r="R181" s="15">
        <f t="shared" si="140"/>
        <v>6.4684716904406178E-2</v>
      </c>
      <c r="S181" s="15">
        <f t="shared" si="140"/>
        <v>0.52124465900501404</v>
      </c>
      <c r="T181" s="102">
        <f t="shared" si="137"/>
        <v>16.009565477674521</v>
      </c>
    </row>
    <row r="182" spans="1:20" x14ac:dyDescent="0.25">
      <c r="A182" s="113"/>
      <c r="B182" s="79">
        <v>98</v>
      </c>
      <c r="C182" s="15">
        <f t="shared" si="134"/>
        <v>29.162254824176845</v>
      </c>
      <c r="D182" s="15">
        <f t="shared" si="134"/>
        <v>0.1817155328160541</v>
      </c>
      <c r="E182" s="15">
        <f t="shared" si="134"/>
        <v>0.20571564564605557</v>
      </c>
      <c r="F182" s="15">
        <f t="shared" si="134"/>
        <v>1.4826771975452788</v>
      </c>
      <c r="G182" s="15">
        <f t="shared" si="134"/>
        <v>22.466407200542729</v>
      </c>
      <c r="H182" s="15">
        <f t="shared" si="134"/>
        <v>0.62816411650718174</v>
      </c>
      <c r="I182" s="15">
        <f t="shared" si="134"/>
        <v>22.263891413582822</v>
      </c>
      <c r="J182" s="102">
        <f t="shared" si="135"/>
        <v>76.390825930816959</v>
      </c>
      <c r="K182" s="113"/>
      <c r="L182" s="79">
        <v>98</v>
      </c>
      <c r="M182" s="15">
        <f t="shared" ref="M182:S182" si="141">($E$12/100)*M50*($E$5/100)</f>
        <v>10.768162861884385</v>
      </c>
      <c r="N182" s="15">
        <f t="shared" si="141"/>
        <v>0.38666799662074253</v>
      </c>
      <c r="O182" s="15">
        <f t="shared" si="141"/>
        <v>3.1704144722698717E-2</v>
      </c>
      <c r="P182" s="15">
        <f t="shared" si="141"/>
        <v>1.0148997431769335</v>
      </c>
      <c r="Q182" s="15">
        <f t="shared" si="141"/>
        <v>0.135343253532308</v>
      </c>
      <c r="R182" s="15">
        <f t="shared" si="141"/>
        <v>5.5045836885230376E-2</v>
      </c>
      <c r="S182" s="15">
        <f t="shared" si="141"/>
        <v>0.42024015458858049</v>
      </c>
      <c r="T182" s="102">
        <f t="shared" si="137"/>
        <v>12.812063991410879</v>
      </c>
    </row>
    <row r="183" spans="1:20" ht="15.75" thickBot="1" x14ac:dyDescent="0.3">
      <c r="A183" s="113"/>
      <c r="B183" s="30">
        <v>99</v>
      </c>
      <c r="C183" s="15">
        <f t="shared" si="134"/>
        <v>3.154549030729735E-2</v>
      </c>
      <c r="D183" s="15">
        <f t="shared" si="134"/>
        <v>1.9552321733819016E-4</v>
      </c>
      <c r="E183" s="15">
        <f t="shared" si="134"/>
        <v>2.2110665365140912E-4</v>
      </c>
      <c r="F183" s="15">
        <f t="shared" si="134"/>
        <v>1.6258107603184533E-3</v>
      </c>
      <c r="G183" s="15">
        <f t="shared" si="134"/>
        <v>2.3486234187877719E-2</v>
      </c>
      <c r="H183" s="15">
        <f t="shared" si="134"/>
        <v>6.3223463097861698E-4</v>
      </c>
      <c r="I183" s="15">
        <f t="shared" si="134"/>
        <v>2.5063060615749311E-2</v>
      </c>
      <c r="J183" s="119">
        <f t="shared" si="135"/>
        <v>8.2769460373211062E-2</v>
      </c>
      <c r="K183" s="113"/>
      <c r="L183" s="30">
        <v>99</v>
      </c>
      <c r="M183" s="15">
        <f t="shared" ref="M183:S183" si="142">($E$12/100)*M51*($E$5/100)</f>
        <v>13.013473761071062</v>
      </c>
      <c r="N183" s="15">
        <f t="shared" si="142"/>
        <v>0.46333383566074204</v>
      </c>
      <c r="O183" s="15">
        <f t="shared" si="142"/>
        <v>3.7924246332903748E-2</v>
      </c>
      <c r="P183" s="15">
        <f t="shared" si="142"/>
        <v>1.2535056444120927</v>
      </c>
      <c r="Q183" s="15">
        <f t="shared" si="142"/>
        <v>0.15486381899000909</v>
      </c>
      <c r="R183" s="15">
        <f t="shared" si="142"/>
        <v>5.9275942086090591E-2</v>
      </c>
      <c r="S183" s="15">
        <f t="shared" si="142"/>
        <v>0.5413225631915749</v>
      </c>
      <c r="T183" s="119">
        <f t="shared" si="137"/>
        <v>15.523699811744475</v>
      </c>
    </row>
    <row r="184" spans="1:20" ht="15.75" thickBot="1" x14ac:dyDescent="0.3">
      <c r="B184" s="4" t="s">
        <v>15</v>
      </c>
      <c r="C184" s="116">
        <f>SUM(C177:C183)</f>
        <v>54.606728883149145</v>
      </c>
      <c r="D184" s="117">
        <f t="shared" ref="D184:I184" si="143">SUM(D177:D183)</f>
        <v>0.33910500858928583</v>
      </c>
      <c r="E184" s="117">
        <f t="shared" si="143"/>
        <v>0.38600250977716571</v>
      </c>
      <c r="F184" s="117">
        <f t="shared" si="143"/>
        <v>2.8174575713641734</v>
      </c>
      <c r="G184" s="117">
        <f t="shared" si="143"/>
        <v>41.323913546705008</v>
      </c>
      <c r="H184" s="117">
        <f t="shared" si="143"/>
        <v>1.1291475286004946</v>
      </c>
      <c r="I184" s="118">
        <f t="shared" si="143"/>
        <v>41.648588554928779</v>
      </c>
      <c r="J184" s="100">
        <f t="shared" ref="J184" si="144">SUM(C184:I184)</f>
        <v>142.25094360311405</v>
      </c>
      <c r="L184" s="4" t="s">
        <v>15</v>
      </c>
      <c r="M184" s="116">
        <f>SUM(M177:M183)</f>
        <v>86.670521881322571</v>
      </c>
      <c r="N184" s="117">
        <f t="shared" ref="N184:S184" si="145">SUM(N177:N183)</f>
        <v>3.1658989495856544</v>
      </c>
      <c r="O184" s="117">
        <f t="shared" si="145"/>
        <v>0.25844073057842076</v>
      </c>
      <c r="P184" s="117">
        <f t="shared" si="145"/>
        <v>8.0762728305756468</v>
      </c>
      <c r="Q184" s="117">
        <f t="shared" si="145"/>
        <v>1.0337629223136831</v>
      </c>
      <c r="R184" s="117">
        <f t="shared" si="145"/>
        <v>0.38766109586763126</v>
      </c>
      <c r="S184" s="118">
        <f t="shared" si="145"/>
        <v>3.2951193148748645</v>
      </c>
      <c r="T184" s="100">
        <f t="shared" ref="T184" si="146">SUM(M184:S184)</f>
        <v>102.88767772511846</v>
      </c>
    </row>
    <row r="185" spans="1:20" ht="15.75" thickBot="1" x14ac:dyDescent="0.3">
      <c r="B185" s="29"/>
      <c r="C185" s="15"/>
      <c r="D185" s="15"/>
      <c r="E185" s="15"/>
      <c r="F185" s="15"/>
      <c r="G185" s="15"/>
      <c r="H185" s="15"/>
      <c r="I185" s="15"/>
      <c r="J185" s="144"/>
      <c r="L185" s="29"/>
      <c r="M185" s="15"/>
      <c r="N185" s="15"/>
      <c r="O185" s="15"/>
      <c r="P185" s="15"/>
      <c r="Q185" s="15"/>
      <c r="R185" s="15"/>
      <c r="S185" s="15"/>
      <c r="T185" s="144"/>
    </row>
    <row r="186" spans="1:20" ht="15.75" thickBot="1" x14ac:dyDescent="0.3">
      <c r="B186" s="174" t="s">
        <v>116</v>
      </c>
      <c r="C186" s="175"/>
      <c r="D186" s="175"/>
      <c r="E186" s="175"/>
      <c r="F186" s="175"/>
      <c r="G186" s="175"/>
      <c r="H186" s="175"/>
      <c r="I186" s="175"/>
      <c r="J186" s="176"/>
      <c r="L186" s="174" t="s">
        <v>143</v>
      </c>
      <c r="M186" s="175"/>
      <c r="N186" s="175"/>
      <c r="O186" s="175"/>
      <c r="P186" s="175"/>
      <c r="Q186" s="175"/>
      <c r="R186" s="175"/>
      <c r="S186" s="175"/>
      <c r="T186" s="176"/>
    </row>
    <row r="187" spans="1:20" ht="15.75" thickBot="1" x14ac:dyDescent="0.3">
      <c r="B187" s="3" t="s">
        <v>16</v>
      </c>
      <c r="C187" s="4">
        <v>93</v>
      </c>
      <c r="D187" s="7">
        <v>94</v>
      </c>
      <c r="E187" s="7">
        <v>95</v>
      </c>
      <c r="F187" s="7">
        <v>96</v>
      </c>
      <c r="G187" s="7">
        <v>97</v>
      </c>
      <c r="H187" s="7">
        <v>98</v>
      </c>
      <c r="I187" s="8">
        <v>99</v>
      </c>
      <c r="J187" s="97" t="s">
        <v>15</v>
      </c>
      <c r="L187" s="3" t="s">
        <v>16</v>
      </c>
      <c r="M187" s="4">
        <v>93</v>
      </c>
      <c r="N187" s="7">
        <v>94</v>
      </c>
      <c r="O187" s="7">
        <v>95</v>
      </c>
      <c r="P187" s="7">
        <v>96</v>
      </c>
      <c r="Q187" s="7">
        <v>97</v>
      </c>
      <c r="R187" s="7">
        <v>98</v>
      </c>
      <c r="S187" s="8">
        <v>99</v>
      </c>
      <c r="T187" s="97" t="s">
        <v>15</v>
      </c>
    </row>
    <row r="188" spans="1:20" x14ac:dyDescent="0.25">
      <c r="B188" s="11">
        <v>93</v>
      </c>
      <c r="C188" s="15">
        <f>($E$12/100)*C45*($E$6/100)</f>
        <v>0</v>
      </c>
      <c r="D188" s="15">
        <f t="shared" ref="D188:I188" si="147">($E$12/100)*D45*($E$6/100)</f>
        <v>0</v>
      </c>
      <c r="E188" s="15">
        <f t="shared" si="147"/>
        <v>0</v>
      </c>
      <c r="F188" s="15">
        <f t="shared" si="147"/>
        <v>0</v>
      </c>
      <c r="G188" s="15">
        <f t="shared" si="147"/>
        <v>0</v>
      </c>
      <c r="H188" s="15">
        <f t="shared" si="147"/>
        <v>0</v>
      </c>
      <c r="I188" s="15">
        <f t="shared" si="147"/>
        <v>0</v>
      </c>
      <c r="J188" s="101">
        <f>SUM(C188:I188)</f>
        <v>0</v>
      </c>
      <c r="L188" s="11">
        <v>93</v>
      </c>
      <c r="M188" s="15">
        <f>($E$12/100)*M45*($E$6/100)</f>
        <v>0.57251422222350201</v>
      </c>
      <c r="N188" s="15">
        <f t="shared" ref="N188:S188" si="148">($E$12/100)*N45*($E$6/100)</f>
        <v>1.9162772132518123E-2</v>
      </c>
      <c r="O188" s="15">
        <f t="shared" si="148"/>
        <v>1.5829814745330184E-3</v>
      </c>
      <c r="P188" s="15">
        <f t="shared" si="148"/>
        <v>4.8694520179799659E-2</v>
      </c>
      <c r="Q188" s="15">
        <f t="shared" si="148"/>
        <v>6.0941696898639472E-3</v>
      </c>
      <c r="R188" s="15">
        <f t="shared" si="148"/>
        <v>2.2561406001806203E-3</v>
      </c>
      <c r="S188" s="15">
        <f t="shared" si="148"/>
        <v>1.9623078009192885E-2</v>
      </c>
      <c r="T188" s="101">
        <f>SUM(M188:S188)</f>
        <v>0.66992788430959038</v>
      </c>
    </row>
    <row r="189" spans="1:20" x14ac:dyDescent="0.25">
      <c r="B189" s="79">
        <v>94</v>
      </c>
      <c r="C189" s="15">
        <f t="shared" ref="C189:I194" si="149">($E$12/100)*C46*($E$6/100)</f>
        <v>0</v>
      </c>
      <c r="D189" s="15">
        <f t="shared" si="149"/>
        <v>0</v>
      </c>
      <c r="E189" s="15">
        <f t="shared" si="149"/>
        <v>0</v>
      </c>
      <c r="F189" s="15">
        <f t="shared" si="149"/>
        <v>0</v>
      </c>
      <c r="G189" s="15">
        <f t="shared" si="149"/>
        <v>0</v>
      </c>
      <c r="H189" s="15">
        <f t="shared" si="149"/>
        <v>0</v>
      </c>
      <c r="I189" s="15">
        <f t="shared" si="149"/>
        <v>0</v>
      </c>
      <c r="J189" s="102">
        <f t="shared" ref="J189:J194" si="150">SUM(C189:I189)</f>
        <v>0</v>
      </c>
      <c r="L189" s="79">
        <v>94</v>
      </c>
      <c r="M189" s="15">
        <f t="shared" ref="M189:S189" si="151">($E$12/100)*M46*($E$6/100)</f>
        <v>0.86928281282767561</v>
      </c>
      <c r="N189" s="15">
        <f t="shared" si="151"/>
        <v>3.5803702213603586E-2</v>
      </c>
      <c r="O189" s="15">
        <f t="shared" si="151"/>
        <v>2.6541482691001322E-3</v>
      </c>
      <c r="P189" s="15">
        <f t="shared" si="151"/>
        <v>7.7115953254319594E-2</v>
      </c>
      <c r="Q189" s="15">
        <f t="shared" si="151"/>
        <v>9.8507540551997005E-3</v>
      </c>
      <c r="R189" s="15">
        <f t="shared" si="151"/>
        <v>3.6455622705658017E-3</v>
      </c>
      <c r="S189" s="15">
        <f t="shared" si="151"/>
        <v>3.117905145312682E-2</v>
      </c>
      <c r="T189" s="102">
        <f t="shared" ref="T189:T194" si="152">SUM(M189:S189)</f>
        <v>1.0295319843435913</v>
      </c>
    </row>
    <row r="190" spans="1:20" x14ac:dyDescent="0.25">
      <c r="B190" s="79">
        <v>95</v>
      </c>
      <c r="C190" s="15">
        <f t="shared" si="149"/>
        <v>8.5988365101523131E-3</v>
      </c>
      <c r="D190" s="15">
        <f t="shared" si="149"/>
        <v>5.5005596948478847E-5</v>
      </c>
      <c r="E190" s="15">
        <f t="shared" si="149"/>
        <v>6.4918580894155698E-5</v>
      </c>
      <c r="F190" s="15">
        <f t="shared" si="149"/>
        <v>4.2534238035924914E-4</v>
      </c>
      <c r="G190" s="15">
        <f t="shared" si="149"/>
        <v>6.250428531887035E-3</v>
      </c>
      <c r="H190" s="15">
        <f t="shared" si="149"/>
        <v>1.6458319343263004E-4</v>
      </c>
      <c r="I190" s="15">
        <f t="shared" si="149"/>
        <v>6.2553536137226369E-3</v>
      </c>
      <c r="J190" s="102">
        <f t="shared" si="150"/>
        <v>2.1814468407396502E-2</v>
      </c>
      <c r="L190" s="79">
        <v>95</v>
      </c>
      <c r="M190" s="15">
        <f t="shared" ref="M190:S190" si="153">($E$12/100)*M47*($E$6/100)</f>
        <v>0.64592420791222027</v>
      </c>
      <c r="N190" s="15">
        <f t="shared" si="153"/>
        <v>2.4188679318930355E-2</v>
      </c>
      <c r="O190" s="15">
        <f t="shared" si="153"/>
        <v>2.1199662800228808E-3</v>
      </c>
      <c r="P190" s="15">
        <f t="shared" si="153"/>
        <v>5.8261360319142461E-2</v>
      </c>
      <c r="Q190" s="15">
        <f t="shared" si="153"/>
        <v>7.3975631380114124E-3</v>
      </c>
      <c r="R190" s="15">
        <f t="shared" si="153"/>
        <v>2.7332191578895576E-3</v>
      </c>
      <c r="S190" s="15">
        <f t="shared" si="153"/>
        <v>2.3333990233929975E-2</v>
      </c>
      <c r="T190" s="102">
        <f t="shared" si="152"/>
        <v>0.76395898636014692</v>
      </c>
    </row>
    <row r="191" spans="1:20" x14ac:dyDescent="0.25">
      <c r="B191" s="79">
        <v>96</v>
      </c>
      <c r="C191" s="15">
        <f t="shared" si="149"/>
        <v>1.456837770058341</v>
      </c>
      <c r="D191" s="15">
        <f t="shared" si="149"/>
        <v>9.0024463026440304E-3</v>
      </c>
      <c r="E191" s="15">
        <f t="shared" si="149"/>
        <v>1.0323531501085403E-2</v>
      </c>
      <c r="F191" s="15">
        <f t="shared" si="149"/>
        <v>7.6755276574163367E-2</v>
      </c>
      <c r="G191" s="15">
        <f t="shared" si="149"/>
        <v>1.0689595079881344</v>
      </c>
      <c r="H191" s="15">
        <f t="shared" si="149"/>
        <v>2.8526112391513658E-2</v>
      </c>
      <c r="I191" s="15">
        <f t="shared" si="149"/>
        <v>1.1104444899639019</v>
      </c>
      <c r="J191" s="102">
        <f t="shared" si="150"/>
        <v>3.7608491347797841</v>
      </c>
      <c r="L191" s="79">
        <v>96</v>
      </c>
      <c r="M191" s="15">
        <f t="shared" ref="M191:S191" si="154">($E$12/100)*M48*($E$6/100)</f>
        <v>1.0672266175568588</v>
      </c>
      <c r="N191" s="15">
        <f t="shared" si="154"/>
        <v>3.781452893496326E-2</v>
      </c>
      <c r="O191" s="15">
        <f t="shared" si="154"/>
        <v>3.1650783885095717E-3</v>
      </c>
      <c r="P191" s="15">
        <f t="shared" si="154"/>
        <v>0.10648603109726493</v>
      </c>
      <c r="Q191" s="15">
        <f t="shared" si="154"/>
        <v>1.2407711981216839E-2</v>
      </c>
      <c r="R191" s="15">
        <f t="shared" si="154"/>
        <v>4.6834566942515156E-3</v>
      </c>
      <c r="S191" s="15">
        <f t="shared" si="154"/>
        <v>4.1543365713730893E-2</v>
      </c>
      <c r="T191" s="102">
        <f t="shared" si="152"/>
        <v>1.2733267903667957</v>
      </c>
    </row>
    <row r="192" spans="1:20" x14ac:dyDescent="0.25">
      <c r="B192" s="79">
        <v>97</v>
      </c>
      <c r="C192" s="15">
        <f t="shared" si="149"/>
        <v>0.15666521696331576</v>
      </c>
      <c r="D192" s="15">
        <f t="shared" si="149"/>
        <v>9.7620464652835727E-4</v>
      </c>
      <c r="E192" s="15">
        <f t="shared" si="149"/>
        <v>1.1051089059433432E-3</v>
      </c>
      <c r="F192" s="15">
        <f t="shared" si="149"/>
        <v>7.9143531555992616E-3</v>
      </c>
      <c r="G192" s="15">
        <f t="shared" si="149"/>
        <v>0.12696155998898265</v>
      </c>
      <c r="H192" s="15">
        <f t="shared" si="149"/>
        <v>3.2466136147771686E-3</v>
      </c>
      <c r="I192" s="15">
        <f t="shared" si="149"/>
        <v>0.11902148072430389</v>
      </c>
      <c r="J192" s="102">
        <f t="shared" si="150"/>
        <v>0.41589053799945047</v>
      </c>
      <c r="L192" s="79">
        <v>97</v>
      </c>
      <c r="M192" s="15">
        <f t="shared" ref="M192:S192" si="155">($E$12/100)*M49*($E$6/100)</f>
        <v>0.85923630490743286</v>
      </c>
      <c r="N192" s="15">
        <f t="shared" si="155"/>
        <v>3.0853537653442353E-2</v>
      </c>
      <c r="O192" s="15">
        <f t="shared" si="155"/>
        <v>2.5296770467376924E-3</v>
      </c>
      <c r="P192" s="15">
        <f t="shared" si="155"/>
        <v>8.0157078318832148E-2</v>
      </c>
      <c r="Q192" s="15">
        <f t="shared" si="155"/>
        <v>1.1710812824518694E-2</v>
      </c>
      <c r="R192" s="15">
        <f t="shared" si="155"/>
        <v>4.1288117173025217E-3</v>
      </c>
      <c r="S192" s="15">
        <f t="shared" si="155"/>
        <v>3.3270935681171107E-2</v>
      </c>
      <c r="T192" s="102">
        <f t="shared" si="152"/>
        <v>1.0218871581494373</v>
      </c>
    </row>
    <row r="193" spans="2:20" x14ac:dyDescent="0.25">
      <c r="B193" s="79">
        <v>98</v>
      </c>
      <c r="C193" s="15">
        <f t="shared" si="149"/>
        <v>1.861420520692139</v>
      </c>
      <c r="D193" s="15">
        <f t="shared" si="149"/>
        <v>1.159886379676941E-2</v>
      </c>
      <c r="E193" s="15">
        <f t="shared" si="149"/>
        <v>1.3130785892301419E-2</v>
      </c>
      <c r="F193" s="15">
        <f t="shared" si="149"/>
        <v>9.4638970056081628E-2</v>
      </c>
      <c r="G193" s="15">
        <f t="shared" si="149"/>
        <v>1.4340259915240041</v>
      </c>
      <c r="H193" s="15">
        <f t="shared" si="149"/>
        <v>4.0095581904713726E-2</v>
      </c>
      <c r="I193" s="15">
        <f t="shared" si="149"/>
        <v>1.4210994519308184</v>
      </c>
      <c r="J193" s="102">
        <f t="shared" si="150"/>
        <v>4.8760101657968278</v>
      </c>
      <c r="L193" s="79">
        <v>98</v>
      </c>
      <c r="M193" s="15">
        <f t="shared" ref="M193:S193" si="156">($E$12/100)*M50*($E$6/100)</f>
        <v>0.68732954437559901</v>
      </c>
      <c r="N193" s="15">
        <f t="shared" si="156"/>
        <v>2.4680935954515478E-2</v>
      </c>
      <c r="O193" s="15">
        <f t="shared" si="156"/>
        <v>2.023668812087152E-3</v>
      </c>
      <c r="P193" s="15">
        <f t="shared" si="156"/>
        <v>6.4780834670868107E-2</v>
      </c>
      <c r="Q193" s="15">
        <f t="shared" si="156"/>
        <v>8.6389310765302967E-3</v>
      </c>
      <c r="R193" s="15">
        <f t="shared" si="156"/>
        <v>3.5135640565040665E-3</v>
      </c>
      <c r="S193" s="15">
        <f t="shared" si="156"/>
        <v>2.6823839654590245E-2</v>
      </c>
      <c r="T193" s="102">
        <f t="shared" si="152"/>
        <v>0.81779131860069432</v>
      </c>
    </row>
    <row r="194" spans="2:20" ht="15.75" thickBot="1" x14ac:dyDescent="0.3">
      <c r="B194" s="30">
        <v>99</v>
      </c>
      <c r="C194" s="15">
        <f t="shared" si="149"/>
        <v>2.0135419345083416E-3</v>
      </c>
      <c r="D194" s="15">
        <f t="shared" si="149"/>
        <v>1.2480205362012139E-5</v>
      </c>
      <c r="E194" s="15">
        <f t="shared" si="149"/>
        <v>1.4113190658600582E-5</v>
      </c>
      <c r="F194" s="15">
        <f t="shared" si="149"/>
        <v>1.0377515491394382E-4</v>
      </c>
      <c r="G194" s="15">
        <f t="shared" si="149"/>
        <v>1.499121331141131E-3</v>
      </c>
      <c r="H194" s="15">
        <f t="shared" si="149"/>
        <v>4.0355401977358534E-5</v>
      </c>
      <c r="I194" s="15">
        <f t="shared" si="149"/>
        <v>1.5997698265371901E-3</v>
      </c>
      <c r="J194" s="119">
        <f t="shared" si="150"/>
        <v>5.2831570450985778E-3</v>
      </c>
      <c r="L194" s="30">
        <v>99</v>
      </c>
      <c r="M194" s="15">
        <f t="shared" ref="M194:S194" si="157">($E$12/100)*M51*($E$6/100)</f>
        <v>0.83064726134496136</v>
      </c>
      <c r="N194" s="15">
        <f t="shared" si="157"/>
        <v>2.9574500148558003E-2</v>
      </c>
      <c r="O194" s="15">
        <f t="shared" si="157"/>
        <v>2.4206965744406647E-3</v>
      </c>
      <c r="P194" s="15">
        <f t="shared" si="157"/>
        <v>8.0010998579495285E-2</v>
      </c>
      <c r="Q194" s="15">
        <f t="shared" si="157"/>
        <v>9.8849246163835586E-3</v>
      </c>
      <c r="R194" s="15">
        <f t="shared" si="157"/>
        <v>3.783570771452591E-3</v>
      </c>
      <c r="S194" s="15">
        <f t="shared" si="157"/>
        <v>3.4552504033504787E-2</v>
      </c>
      <c r="T194" s="119">
        <f t="shared" si="152"/>
        <v>0.99087445606879632</v>
      </c>
    </row>
    <row r="195" spans="2:20" ht="15.75" thickBot="1" x14ac:dyDescent="0.3">
      <c r="B195" s="4" t="s">
        <v>15</v>
      </c>
      <c r="C195" s="116">
        <f>SUM(C188:C194)</f>
        <v>3.4855358861584564</v>
      </c>
      <c r="D195" s="117">
        <f t="shared" ref="D195:I195" si="158">SUM(D188:D194)</f>
        <v>2.1645000548252285E-2</v>
      </c>
      <c r="E195" s="117">
        <f t="shared" si="158"/>
        <v>2.4638458070882923E-2</v>
      </c>
      <c r="F195" s="117">
        <f t="shared" si="158"/>
        <v>0.17983771732111745</v>
      </c>
      <c r="G195" s="117">
        <f t="shared" si="158"/>
        <v>2.637696609364149</v>
      </c>
      <c r="H195" s="117">
        <f t="shared" si="158"/>
        <v>7.2073246506414543E-2</v>
      </c>
      <c r="I195" s="118">
        <f t="shared" si="158"/>
        <v>2.6584205460592845</v>
      </c>
      <c r="J195" s="100">
        <f t="shared" ref="J195" si="159">SUM(C195:I195)</f>
        <v>9.0798474640285569</v>
      </c>
      <c r="L195" s="4" t="s">
        <v>15</v>
      </c>
      <c r="M195" s="116">
        <f>SUM(M188:M194)</f>
        <v>5.53216097114825</v>
      </c>
      <c r="N195" s="117">
        <f t="shared" ref="N195:S195" si="160">SUM(N188:N194)</f>
        <v>0.20207865635653116</v>
      </c>
      <c r="O195" s="117">
        <f t="shared" si="160"/>
        <v>1.6496216845431112E-2</v>
      </c>
      <c r="P195" s="117">
        <f t="shared" si="160"/>
        <v>0.51550677641972209</v>
      </c>
      <c r="Q195" s="117">
        <f t="shared" si="160"/>
        <v>6.5984867381724446E-2</v>
      </c>
      <c r="R195" s="117">
        <f t="shared" si="160"/>
        <v>2.4744325268146676E-2</v>
      </c>
      <c r="S195" s="118">
        <f t="shared" si="160"/>
        <v>0.21032676477924672</v>
      </c>
      <c r="T195" s="100">
        <f t="shared" ref="T195" si="161">SUM(M195:S195)</f>
        <v>6.5672985781990523</v>
      </c>
    </row>
    <row r="196" spans="2:20" ht="15.75" thickBot="1" x14ac:dyDescent="0.3"/>
    <row r="197" spans="2:20" ht="15.75" thickBot="1" x14ac:dyDescent="0.3">
      <c r="B197" s="174" t="s">
        <v>151</v>
      </c>
      <c r="C197" s="175"/>
      <c r="D197" s="175"/>
      <c r="E197" s="175"/>
      <c r="F197" s="175"/>
      <c r="G197" s="175"/>
      <c r="H197" s="175"/>
      <c r="I197" s="175"/>
      <c r="J197" s="176"/>
      <c r="L197" s="174" t="s">
        <v>164</v>
      </c>
      <c r="M197" s="175"/>
      <c r="N197" s="175"/>
      <c r="O197" s="175"/>
      <c r="P197" s="175"/>
      <c r="Q197" s="175"/>
      <c r="R197" s="175"/>
      <c r="S197" s="175"/>
      <c r="T197" s="176"/>
    </row>
    <row r="198" spans="2:20" ht="15.75" thickBot="1" x14ac:dyDescent="0.3">
      <c r="B198" s="3" t="s">
        <v>16</v>
      </c>
      <c r="C198" s="4">
        <v>93</v>
      </c>
      <c r="D198" s="7">
        <v>94</v>
      </c>
      <c r="E198" s="7">
        <v>95</v>
      </c>
      <c r="F198" s="7">
        <v>96</v>
      </c>
      <c r="G198" s="7">
        <v>97</v>
      </c>
      <c r="H198" s="7">
        <v>98</v>
      </c>
      <c r="I198" s="8">
        <v>99</v>
      </c>
      <c r="J198" s="97" t="s">
        <v>15</v>
      </c>
      <c r="L198" s="3" t="s">
        <v>16</v>
      </c>
      <c r="M198" s="4">
        <v>93</v>
      </c>
      <c r="N198" s="7">
        <v>94</v>
      </c>
      <c r="O198" s="7">
        <v>95</v>
      </c>
      <c r="P198" s="7">
        <v>96</v>
      </c>
      <c r="Q198" s="7">
        <v>97</v>
      </c>
      <c r="R198" s="7">
        <v>98</v>
      </c>
      <c r="S198" s="8">
        <v>99</v>
      </c>
      <c r="T198" s="97" t="s">
        <v>15</v>
      </c>
    </row>
    <row r="199" spans="2:20" x14ac:dyDescent="0.25">
      <c r="B199" s="11">
        <v>93</v>
      </c>
      <c r="C199" s="15">
        <f>($E$11/100)*C56*($E$5/100)</f>
        <v>0</v>
      </c>
      <c r="D199" s="15">
        <f t="shared" ref="D199:I199" si="162">($E$11/100)*D56*($E$5/100)</f>
        <v>0</v>
      </c>
      <c r="E199" s="15">
        <f t="shared" si="162"/>
        <v>0</v>
      </c>
      <c r="F199" s="15">
        <f t="shared" si="162"/>
        <v>0</v>
      </c>
      <c r="G199" s="15">
        <f t="shared" si="162"/>
        <v>0</v>
      </c>
      <c r="H199" s="15">
        <f t="shared" si="162"/>
        <v>0</v>
      </c>
      <c r="I199" s="15">
        <f t="shared" si="162"/>
        <v>0</v>
      </c>
      <c r="J199" s="101">
        <f>SUM(C199:I199)</f>
        <v>0</v>
      </c>
      <c r="L199" s="11">
        <v>93</v>
      </c>
      <c r="M199" s="15">
        <f>($E$11/100)*M56*($E$5/100)</f>
        <v>30.12915805792602</v>
      </c>
      <c r="N199" s="15">
        <f t="shared" ref="N199:S199" si="163">($E$11/100)*N56*($E$5/100)</f>
        <v>1.0084608696118391</v>
      </c>
      <c r="O199" s="15">
        <f t="shared" si="163"/>
        <v>8.3306051094666114E-2</v>
      </c>
      <c r="P199" s="15">
        <f t="shared" si="163"/>
        <v>2.5625999112373239</v>
      </c>
      <c r="Q199" s="15">
        <f t="shared" si="163"/>
        <v>0.32071203594668624</v>
      </c>
      <c r="R199" s="15">
        <f t="shared" si="163"/>
        <v>0.11873175216459377</v>
      </c>
      <c r="S199" s="15">
        <f t="shared" si="163"/>
        <v>1.0326849464556664</v>
      </c>
      <c r="T199" s="101">
        <f>SUM(M199:S199)</f>
        <v>35.255653624436789</v>
      </c>
    </row>
    <row r="200" spans="2:20" x14ac:dyDescent="0.25">
      <c r="B200" s="79">
        <v>94</v>
      </c>
      <c r="C200" s="15">
        <f t="shared" ref="C200:I205" si="164">($E$11/100)*C57*($E$5/100)</f>
        <v>0</v>
      </c>
      <c r="D200" s="15">
        <f t="shared" si="164"/>
        <v>0</v>
      </c>
      <c r="E200" s="15">
        <f t="shared" si="164"/>
        <v>0</v>
      </c>
      <c r="F200" s="15">
        <f t="shared" si="164"/>
        <v>0</v>
      </c>
      <c r="G200" s="15">
        <f t="shared" si="164"/>
        <v>0</v>
      </c>
      <c r="H200" s="15">
        <f t="shared" si="164"/>
        <v>0</v>
      </c>
      <c r="I200" s="15">
        <f t="shared" si="164"/>
        <v>0</v>
      </c>
      <c r="J200" s="102">
        <f t="shared" ref="J200:J205" si="165">SUM(C200:I200)</f>
        <v>0</v>
      </c>
      <c r="L200" s="79">
        <v>94</v>
      </c>
      <c r="M200" s="15">
        <f t="shared" ref="M200:S200" si="166">($E$11/100)*M57*($E$5/100)</f>
        <v>45.74691465830351</v>
      </c>
      <c r="N200" s="15">
        <f t="shared" si="166"/>
        <v>1.8842071710691131</v>
      </c>
      <c r="O200" s="15">
        <f t="shared" si="166"/>
        <v>0.139677320850329</v>
      </c>
      <c r="P200" s="15">
        <f t="shared" si="166"/>
        <v>4.0583074693994048</v>
      </c>
      <c r="Q200" s="15">
        <f t="shared" si="166"/>
        <v>0.51840620616583144</v>
      </c>
      <c r="R200" s="15">
        <f t="shared" si="166"/>
        <v>0.19185151668950071</v>
      </c>
      <c r="S200" s="15">
        <f t="shared" si="166"/>
        <v>1.6408301014411082</v>
      </c>
      <c r="T200" s="102">
        <f t="shared" ref="T200:T205" si="167">SUM(M200:S200)</f>
        <v>54.180194443918801</v>
      </c>
    </row>
    <row r="201" spans="2:20" x14ac:dyDescent="0.25">
      <c r="B201" s="79">
        <v>95</v>
      </c>
      <c r="C201" s="15">
        <f t="shared" si="164"/>
        <v>1.0784095379670948</v>
      </c>
      <c r="D201" s="15">
        <f t="shared" si="164"/>
        <v>6.8984403088462242E-3</v>
      </c>
      <c r="E201" s="15">
        <f t="shared" si="164"/>
        <v>8.1416615776901003E-3</v>
      </c>
      <c r="F201" s="15">
        <f t="shared" si="164"/>
        <v>5.334364472908408E-2</v>
      </c>
      <c r="G201" s="15">
        <f t="shared" si="164"/>
        <v>0.78388765005711769</v>
      </c>
      <c r="H201" s="15">
        <f t="shared" si="164"/>
        <v>2.064094198991669E-2</v>
      </c>
      <c r="I201" s="15">
        <f t="shared" si="164"/>
        <v>0.78450532143864848</v>
      </c>
      <c r="J201" s="102">
        <f t="shared" si="165"/>
        <v>2.7358271980683981</v>
      </c>
      <c r="L201" s="79">
        <v>95</v>
      </c>
      <c r="M201" s="15">
        <f t="shared" ref="M201:S201" si="168">($E$11/100)*M58*($E$5/100)</f>
        <v>33.992435118983948</v>
      </c>
      <c r="N201" s="15">
        <f t="shared" si="168"/>
        <v>1.2729544771518901</v>
      </c>
      <c r="O201" s="15">
        <f t="shared" si="168"/>
        <v>0.11156543654097682</v>
      </c>
      <c r="P201" s="15">
        <f t="shared" si="168"/>
        <v>3.0660648514683548</v>
      </c>
      <c r="Q201" s="15">
        <f t="shared" si="168"/>
        <v>0.38930447555174041</v>
      </c>
      <c r="R201" s="15">
        <f t="shared" si="168"/>
        <v>0.14383850884119648</v>
      </c>
      <c r="S201" s="15">
        <f t="shared" si="168"/>
        <v>1.2279755726412738</v>
      </c>
      <c r="T201" s="102">
        <f t="shared" si="167"/>
        <v>40.204138441179381</v>
      </c>
    </row>
    <row r="202" spans="2:20" x14ac:dyDescent="0.25">
      <c r="B202" s="79">
        <v>96</v>
      </c>
      <c r="C202" s="15">
        <f t="shared" si="164"/>
        <v>182.70701444860936</v>
      </c>
      <c r="D202" s="15">
        <f t="shared" si="164"/>
        <v>1.1290276244170578</v>
      </c>
      <c r="E202" s="15">
        <f t="shared" si="164"/>
        <v>1.2947094439032494</v>
      </c>
      <c r="F202" s="15">
        <f t="shared" si="164"/>
        <v>9.6261421238969351</v>
      </c>
      <c r="G202" s="15">
        <f t="shared" si="164"/>
        <v>134.06187310969096</v>
      </c>
      <c r="H202" s="15">
        <f t="shared" si="164"/>
        <v>3.5775574576640885</v>
      </c>
      <c r="I202" s="15">
        <f t="shared" si="164"/>
        <v>139.26464678636691</v>
      </c>
      <c r="J202" s="102">
        <f t="shared" si="165"/>
        <v>471.66097099454862</v>
      </c>
      <c r="L202" s="79">
        <v>96</v>
      </c>
      <c r="M202" s="15">
        <f t="shared" ref="M202:S202" si="169">($E$11/100)*M59*($E$5/100)</f>
        <v>56.163913831023756</v>
      </c>
      <c r="N202" s="15">
        <f t="shared" si="169"/>
        <v>1.9900290245064849</v>
      </c>
      <c r="O202" s="15">
        <f t="shared" si="169"/>
        <v>0.16656555126748082</v>
      </c>
      <c r="P202" s="15">
        <f t="shared" si="169"/>
        <v>5.6039384479050165</v>
      </c>
      <c r="Q202" s="15">
        <f t="shared" si="169"/>
        <v>0.65296878384510171</v>
      </c>
      <c r="R202" s="15">
        <f t="shared" si="169"/>
        <v>0.24647179322554649</v>
      </c>
      <c r="S202" s="15">
        <f t="shared" si="169"/>
        <v>2.1862629490426673</v>
      </c>
      <c r="T202" s="102">
        <f t="shared" si="167"/>
        <v>67.010150380816057</v>
      </c>
    </row>
    <row r="203" spans="2:20" x14ac:dyDescent="0.25">
      <c r="B203" s="79">
        <v>97</v>
      </c>
      <c r="C203" s="15">
        <f t="shared" si="164"/>
        <v>19.647921441633663</v>
      </c>
      <c r="D203" s="15">
        <f t="shared" si="164"/>
        <v>0.12242916824631304</v>
      </c>
      <c r="E203" s="15">
        <f t="shared" si="164"/>
        <v>0.13859549291984066</v>
      </c>
      <c r="F203" s="15">
        <f t="shared" si="164"/>
        <v>0.99256613610008504</v>
      </c>
      <c r="G203" s="15">
        <f t="shared" si="164"/>
        <v>15.922684084718711</v>
      </c>
      <c r="H203" s="15">
        <f t="shared" si="164"/>
        <v>0.40716893316157593</v>
      </c>
      <c r="I203" s="15">
        <f t="shared" si="164"/>
        <v>14.926891549166397</v>
      </c>
      <c r="J203" s="102">
        <f t="shared" si="165"/>
        <v>52.158256805946586</v>
      </c>
      <c r="L203" s="79">
        <v>97</v>
      </c>
      <c r="M203" s="15">
        <f t="shared" ref="M203:S203" si="170">($E$11/100)*M60*($E$5/100)</f>
        <v>45.218206700824979</v>
      </c>
      <c r="N203" s="15">
        <f t="shared" si="170"/>
        <v>1.6236995982325766</v>
      </c>
      <c r="O203" s="15">
        <f t="shared" si="170"/>
        <v>0.13312689295413402</v>
      </c>
      <c r="P203" s="15">
        <f t="shared" si="170"/>
        <v>4.2183498477123225</v>
      </c>
      <c r="Q203" s="15">
        <f t="shared" si="170"/>
        <v>0.61629373888107153</v>
      </c>
      <c r="R203" s="15">
        <f t="shared" si="170"/>
        <v>0.21728302283722381</v>
      </c>
      <c r="S203" s="15">
        <f t="shared" si="170"/>
        <v>1.7509176907080592</v>
      </c>
      <c r="T203" s="102">
        <f t="shared" si="167"/>
        <v>53.77787749215036</v>
      </c>
    </row>
    <row r="204" spans="2:20" x14ac:dyDescent="0.25">
      <c r="B204" s="79">
        <v>98</v>
      </c>
      <c r="C204" s="15">
        <f t="shared" si="164"/>
        <v>233.44712291157654</v>
      </c>
      <c r="D204" s="15">
        <f t="shared" si="164"/>
        <v>1.4546532351498103</v>
      </c>
      <c r="E204" s="15">
        <f t="shared" si="164"/>
        <v>1.6467768320217544</v>
      </c>
      <c r="F204" s="15">
        <f t="shared" si="164"/>
        <v>11.868997375559234</v>
      </c>
      <c r="G204" s="15">
        <f t="shared" si="164"/>
        <v>179.84611117170934</v>
      </c>
      <c r="H204" s="15">
        <f t="shared" si="164"/>
        <v>5.0285242550353164</v>
      </c>
      <c r="I204" s="15">
        <f t="shared" si="164"/>
        <v>178.22494956760838</v>
      </c>
      <c r="J204" s="102">
        <f t="shared" si="165"/>
        <v>611.51713534866042</v>
      </c>
      <c r="L204" s="79">
        <v>98</v>
      </c>
      <c r="M204" s="15">
        <f t="shared" ref="M204:S204" si="171">($E$11/100)*M61*($E$5/100)</f>
        <v>36.171434134766884</v>
      </c>
      <c r="N204" s="15">
        <f t="shared" si="171"/>
        <v>1.2988599960069611</v>
      </c>
      <c r="O204" s="15">
        <f t="shared" si="171"/>
        <v>0.10649768185578233</v>
      </c>
      <c r="P204" s="15">
        <f t="shared" si="171"/>
        <v>3.4091589888242204</v>
      </c>
      <c r="Q204" s="15">
        <f t="shared" si="171"/>
        <v>0.4546327580220339</v>
      </c>
      <c r="R204" s="15">
        <f t="shared" si="171"/>
        <v>0.18490497300472666</v>
      </c>
      <c r="S204" s="15">
        <f t="shared" si="171"/>
        <v>1.4116325382011392</v>
      </c>
      <c r="T204" s="102">
        <f t="shared" si="167"/>
        <v>43.037121070681756</v>
      </c>
    </row>
    <row r="205" spans="2:20" ht="15.75" thickBot="1" x14ac:dyDescent="0.3">
      <c r="B205" s="30">
        <v>99</v>
      </c>
      <c r="C205" s="15">
        <f t="shared" si="164"/>
        <v>0.25252519043789201</v>
      </c>
      <c r="D205" s="15">
        <f t="shared" si="164"/>
        <v>1.5651852994636797E-3</v>
      </c>
      <c r="E205" s="15">
        <f t="shared" si="164"/>
        <v>1.7699835785240882E-3</v>
      </c>
      <c r="F205" s="15">
        <f t="shared" si="164"/>
        <v>1.3014797610244077E-2</v>
      </c>
      <c r="G205" s="15">
        <f t="shared" si="164"/>
        <v>0.18800994066625032</v>
      </c>
      <c r="H205" s="15">
        <f t="shared" si="164"/>
        <v>5.0611091802359115E-3</v>
      </c>
      <c r="I205" s="15">
        <f t="shared" si="164"/>
        <v>0.20063261319746981</v>
      </c>
      <c r="J205" s="119">
        <f t="shared" si="165"/>
        <v>0.66257881997007995</v>
      </c>
      <c r="L205" s="30">
        <v>99</v>
      </c>
      <c r="M205" s="15">
        <f t="shared" ref="M205:S205" si="172">($E$11/100)*M62*($E$5/100)</f>
        <v>43.713678465922236</v>
      </c>
      <c r="N205" s="15">
        <f t="shared" si="172"/>
        <v>1.5563889155441877</v>
      </c>
      <c r="O205" s="15">
        <f t="shared" si="172"/>
        <v>0.12739168193647174</v>
      </c>
      <c r="P205" s="15">
        <f t="shared" si="172"/>
        <v>4.2106622490733789</v>
      </c>
      <c r="Q205" s="15">
        <f t="shared" si="172"/>
        <v>0.5202044675868982</v>
      </c>
      <c r="R205" s="15">
        <f t="shared" si="172"/>
        <v>0.19911435798697369</v>
      </c>
      <c r="S205" s="15">
        <f t="shared" si="172"/>
        <v>1.8183615618830593</v>
      </c>
      <c r="T205" s="119">
        <f t="shared" si="167"/>
        <v>52.145801699933209</v>
      </c>
    </row>
    <row r="206" spans="2:20" ht="15.75" thickBot="1" x14ac:dyDescent="0.3">
      <c r="B206" s="4" t="s">
        <v>15</v>
      </c>
      <c r="C206" s="116">
        <f>SUM(C199:C205)</f>
        <v>437.13299353022455</v>
      </c>
      <c r="D206" s="117">
        <f t="shared" ref="D206:I206" si="173">SUM(D199:D205)</f>
        <v>2.7145736534214908</v>
      </c>
      <c r="E206" s="117">
        <f t="shared" si="173"/>
        <v>3.0899934140010585</v>
      </c>
      <c r="F206" s="117">
        <f t="shared" si="173"/>
        <v>22.554064077895578</v>
      </c>
      <c r="G206" s="117">
        <f t="shared" si="173"/>
        <v>330.80256595684239</v>
      </c>
      <c r="H206" s="117">
        <f t="shared" si="173"/>
        <v>9.0389526970311334</v>
      </c>
      <c r="I206" s="118">
        <f t="shared" si="173"/>
        <v>333.40162583777777</v>
      </c>
      <c r="J206" s="100">
        <f t="shared" ref="J206" si="174">SUM(C206:I206)</f>
        <v>1138.7347691671941</v>
      </c>
      <c r="L206" s="4" t="s">
        <v>15</v>
      </c>
      <c r="M206" s="116">
        <f>SUM(M199:M205)</f>
        <v>291.13574096775136</v>
      </c>
      <c r="N206" s="117">
        <f t="shared" ref="N206:S206" si="175">SUM(N199:N205)</f>
        <v>10.634600052123053</v>
      </c>
      <c r="O206" s="117">
        <f t="shared" si="175"/>
        <v>0.86813061649984091</v>
      </c>
      <c r="P206" s="117">
        <f t="shared" si="175"/>
        <v>27.129081765620022</v>
      </c>
      <c r="Q206" s="117">
        <f t="shared" si="175"/>
        <v>3.4725224659993632</v>
      </c>
      <c r="R206" s="117">
        <f t="shared" si="175"/>
        <v>1.3021959247497616</v>
      </c>
      <c r="S206" s="118">
        <f t="shared" si="175"/>
        <v>11.068665360372973</v>
      </c>
      <c r="T206" s="100">
        <f t="shared" ref="T206" si="176">SUM(M206:S206)</f>
        <v>345.61093715311637</v>
      </c>
    </row>
    <row r="207" spans="2:20" ht="15.75" thickBot="1" x14ac:dyDescent="0.3">
      <c r="B207" s="29"/>
      <c r="C207" s="15"/>
      <c r="D207" s="15"/>
      <c r="E207" s="15"/>
      <c r="F207" s="15"/>
      <c r="G207" s="15"/>
      <c r="H207" s="15"/>
      <c r="I207" s="15"/>
      <c r="J207" s="144"/>
      <c r="L207" s="29"/>
      <c r="M207" s="15"/>
      <c r="N207" s="15"/>
      <c r="O207" s="15"/>
      <c r="P207" s="15"/>
      <c r="Q207" s="15"/>
      <c r="R207" s="15"/>
      <c r="S207" s="15"/>
      <c r="T207" s="144"/>
    </row>
    <row r="208" spans="2:20" ht="15.75" thickBot="1" x14ac:dyDescent="0.3">
      <c r="B208" s="174" t="s">
        <v>152</v>
      </c>
      <c r="C208" s="175"/>
      <c r="D208" s="175"/>
      <c r="E208" s="175"/>
      <c r="F208" s="175"/>
      <c r="G208" s="175"/>
      <c r="H208" s="175"/>
      <c r="I208" s="175"/>
      <c r="J208" s="176"/>
      <c r="L208" s="174" t="s">
        <v>161</v>
      </c>
      <c r="M208" s="175"/>
      <c r="N208" s="175"/>
      <c r="O208" s="175"/>
      <c r="P208" s="175"/>
      <c r="Q208" s="175"/>
      <c r="R208" s="175"/>
      <c r="S208" s="175"/>
      <c r="T208" s="176"/>
    </row>
    <row r="209" spans="2:20" ht="15.75" thickBot="1" x14ac:dyDescent="0.3">
      <c r="B209" s="3" t="s">
        <v>16</v>
      </c>
      <c r="C209" s="4">
        <v>93</v>
      </c>
      <c r="D209" s="7">
        <v>94</v>
      </c>
      <c r="E209" s="7">
        <v>95</v>
      </c>
      <c r="F209" s="7">
        <v>96</v>
      </c>
      <c r="G209" s="7">
        <v>97</v>
      </c>
      <c r="H209" s="7">
        <v>98</v>
      </c>
      <c r="I209" s="8">
        <v>99</v>
      </c>
      <c r="J209" s="97" t="s">
        <v>15</v>
      </c>
      <c r="L209" s="3" t="s">
        <v>16</v>
      </c>
      <c r="M209" s="4">
        <v>93</v>
      </c>
      <c r="N209" s="7">
        <v>94</v>
      </c>
      <c r="O209" s="7">
        <v>95</v>
      </c>
      <c r="P209" s="7">
        <v>96</v>
      </c>
      <c r="Q209" s="7">
        <v>97</v>
      </c>
      <c r="R209" s="7">
        <v>98</v>
      </c>
      <c r="S209" s="8">
        <v>99</v>
      </c>
      <c r="T209" s="97" t="s">
        <v>15</v>
      </c>
    </row>
    <row r="210" spans="2:20" x14ac:dyDescent="0.25">
      <c r="B210" s="11">
        <v>93</v>
      </c>
      <c r="C210" s="15">
        <f>($E$11/100)*C56*($E$6/100)</f>
        <v>0</v>
      </c>
      <c r="D210" s="15">
        <f t="shared" ref="D210:I210" si="177">($E$11/100)*D56*($E$6/100)</f>
        <v>0</v>
      </c>
      <c r="E210" s="15">
        <f t="shared" si="177"/>
        <v>0</v>
      </c>
      <c r="F210" s="15">
        <f t="shared" si="177"/>
        <v>0</v>
      </c>
      <c r="G210" s="15">
        <f t="shared" si="177"/>
        <v>0</v>
      </c>
      <c r="H210" s="15">
        <f t="shared" si="177"/>
        <v>0</v>
      </c>
      <c r="I210" s="15">
        <f t="shared" si="177"/>
        <v>0</v>
      </c>
      <c r="J210" s="101">
        <f>SUM(C210:I210)</f>
        <v>0</v>
      </c>
      <c r="L210" s="11">
        <v>93</v>
      </c>
      <c r="M210" s="15">
        <f>($E$11/100)*M56*($E$6/100)</f>
        <v>1.9231377483782568</v>
      </c>
      <c r="N210" s="15">
        <f t="shared" ref="N210:S210" si="178">($E$11/100)*N56*($E$6/100)</f>
        <v>6.436984274118121E-2</v>
      </c>
      <c r="O210" s="15">
        <f t="shared" si="178"/>
        <v>5.3174075166808159E-3</v>
      </c>
      <c r="P210" s="15">
        <f t="shared" si="178"/>
        <v>0.16357020710025472</v>
      </c>
      <c r="Q210" s="15">
        <f t="shared" si="178"/>
        <v>2.0470981017873587E-2</v>
      </c>
      <c r="R210" s="15">
        <f t="shared" si="178"/>
        <v>7.5786224785910922E-3</v>
      </c>
      <c r="S210" s="15">
        <f t="shared" si="178"/>
        <v>6.5916060412063812E-2</v>
      </c>
      <c r="T210" s="101">
        <f>SUM(M210:S210)</f>
        <v>2.250360869644902</v>
      </c>
    </row>
    <row r="211" spans="2:20" x14ac:dyDescent="0.25">
      <c r="B211" s="79">
        <v>94</v>
      </c>
      <c r="C211" s="15">
        <f t="shared" ref="C211:I216" si="179">($E$11/100)*C57*($E$6/100)</f>
        <v>0</v>
      </c>
      <c r="D211" s="15">
        <f t="shared" si="179"/>
        <v>0</v>
      </c>
      <c r="E211" s="15">
        <f t="shared" si="179"/>
        <v>0</v>
      </c>
      <c r="F211" s="15">
        <f t="shared" si="179"/>
        <v>0</v>
      </c>
      <c r="G211" s="15">
        <f t="shared" si="179"/>
        <v>0</v>
      </c>
      <c r="H211" s="15">
        <f t="shared" si="179"/>
        <v>0</v>
      </c>
      <c r="I211" s="15">
        <f t="shared" si="179"/>
        <v>0</v>
      </c>
      <c r="J211" s="102">
        <f t="shared" ref="J211:J216" si="180">SUM(C211:I211)</f>
        <v>0</v>
      </c>
      <c r="L211" s="79">
        <v>94</v>
      </c>
      <c r="M211" s="15">
        <f t="shared" ref="M211:S211" si="181">($E$11/100)*M57*($E$6/100)</f>
        <v>2.9200158292534155</v>
      </c>
      <c r="N211" s="15">
        <f t="shared" si="181"/>
        <v>0.1202685428341987</v>
      </c>
      <c r="O211" s="15">
        <f t="shared" si="181"/>
        <v>8.9155736712975952E-3</v>
      </c>
      <c r="P211" s="15">
        <f t="shared" si="181"/>
        <v>0.25904090230208965</v>
      </c>
      <c r="Q211" s="15">
        <f t="shared" si="181"/>
        <v>3.3089757840372221E-2</v>
      </c>
      <c r="R211" s="15">
        <f t="shared" si="181"/>
        <v>1.2245841490819193E-2</v>
      </c>
      <c r="S211" s="15">
        <f t="shared" si="181"/>
        <v>0.1047338362621984</v>
      </c>
      <c r="T211" s="102">
        <f t="shared" ref="T211:T216" si="182">SUM(M211:S211)</f>
        <v>3.4583102836543915</v>
      </c>
    </row>
    <row r="212" spans="2:20" x14ac:dyDescent="0.25">
      <c r="B212" s="79">
        <v>95</v>
      </c>
      <c r="C212" s="15">
        <f t="shared" si="179"/>
        <v>6.8834651359601803E-2</v>
      </c>
      <c r="D212" s="15">
        <f t="shared" si="179"/>
        <v>4.4032597716039729E-4</v>
      </c>
      <c r="E212" s="15">
        <f t="shared" si="179"/>
        <v>5.1968052623553834E-4</v>
      </c>
      <c r="F212" s="15">
        <f t="shared" si="179"/>
        <v>3.4049134933457925E-3</v>
      </c>
      <c r="G212" s="15">
        <f t="shared" si="179"/>
        <v>5.0035381918539429E-2</v>
      </c>
      <c r="H212" s="15">
        <f t="shared" si="179"/>
        <v>1.3175069355265974E-3</v>
      </c>
      <c r="I212" s="15">
        <f t="shared" si="179"/>
        <v>5.0074807751403098E-2</v>
      </c>
      <c r="J212" s="102">
        <f t="shared" si="180"/>
        <v>0.17462726796181266</v>
      </c>
      <c r="L212" s="79">
        <v>95</v>
      </c>
      <c r="M212" s="15">
        <f t="shared" ref="M212:S212" si="183">($E$11/100)*M58*($E$6/100)</f>
        <v>2.1697299012117415</v>
      </c>
      <c r="N212" s="15">
        <f t="shared" si="183"/>
        <v>8.1252413435227031E-2</v>
      </c>
      <c r="O212" s="15">
        <f t="shared" si="183"/>
        <v>7.1211980770836264E-3</v>
      </c>
      <c r="P212" s="15">
        <f t="shared" si="183"/>
        <v>0.19570626711500139</v>
      </c>
      <c r="Q212" s="15">
        <f t="shared" si="183"/>
        <v>2.4849221843728109E-2</v>
      </c>
      <c r="R212" s="15">
        <f t="shared" si="183"/>
        <v>9.1811814153955201E-3</v>
      </c>
      <c r="S212" s="15">
        <f t="shared" si="183"/>
        <v>7.8381419530294066E-2</v>
      </c>
      <c r="T212" s="102">
        <f t="shared" si="182"/>
        <v>2.5662216026284708</v>
      </c>
    </row>
    <row r="213" spans="2:20" x14ac:dyDescent="0.25">
      <c r="B213" s="79">
        <v>96</v>
      </c>
      <c r="C213" s="15">
        <f t="shared" si="179"/>
        <v>11.662149858421873</v>
      </c>
      <c r="D213" s="15">
        <f t="shared" si="179"/>
        <v>7.2065593047897308E-2</v>
      </c>
      <c r="E213" s="15">
        <f t="shared" si="179"/>
        <v>8.2641028334249966E-2</v>
      </c>
      <c r="F213" s="15">
        <f t="shared" si="179"/>
        <v>0.61443460365299596</v>
      </c>
      <c r="G213" s="15">
        <f t="shared" si="179"/>
        <v>8.5571408367887845</v>
      </c>
      <c r="H213" s="15">
        <f t="shared" si="179"/>
        <v>0.22835473134026096</v>
      </c>
      <c r="I213" s="15">
        <f t="shared" si="179"/>
        <v>8.8892327735978895</v>
      </c>
      <c r="J213" s="102">
        <f t="shared" si="180"/>
        <v>30.106019425183952</v>
      </c>
      <c r="L213" s="79">
        <v>96</v>
      </c>
      <c r="M213" s="15">
        <f t="shared" ref="M213:S213" si="184">($E$11/100)*M59*($E$6/100)</f>
        <v>3.5849306700653458</v>
      </c>
      <c r="N213" s="15">
        <f t="shared" si="184"/>
        <v>0.1270231292238182</v>
      </c>
      <c r="O213" s="15">
        <f t="shared" si="184"/>
        <v>1.0631843697924307E-2</v>
      </c>
      <c r="P213" s="15">
        <f t="shared" si="184"/>
        <v>0.35769819880244785</v>
      </c>
      <c r="Q213" s="15">
        <f t="shared" si="184"/>
        <v>4.1678858543304366E-2</v>
      </c>
      <c r="R213" s="15">
        <f t="shared" si="184"/>
        <v>1.5732242120779564E-2</v>
      </c>
      <c r="S213" s="15">
        <f t="shared" si="184"/>
        <v>0.13954869887506388</v>
      </c>
      <c r="T213" s="102">
        <f t="shared" si="182"/>
        <v>4.2772436413286838</v>
      </c>
    </row>
    <row r="214" spans="2:20" x14ac:dyDescent="0.25">
      <c r="B214" s="79">
        <v>97</v>
      </c>
      <c r="C214" s="15">
        <f t="shared" si="179"/>
        <v>1.2541226452106593</v>
      </c>
      <c r="D214" s="15">
        <f t="shared" si="179"/>
        <v>7.8146277604029604E-3</v>
      </c>
      <c r="E214" s="15">
        <f t="shared" si="179"/>
        <v>8.8465208246706808E-3</v>
      </c>
      <c r="F214" s="15">
        <f t="shared" si="179"/>
        <v>6.3355285282984147E-2</v>
      </c>
      <c r="G214" s="15">
        <f t="shared" si="179"/>
        <v>1.0163415373224709</v>
      </c>
      <c r="H214" s="15">
        <f t="shared" si="179"/>
        <v>2.5989506372015487E-2</v>
      </c>
      <c r="I214" s="15">
        <f t="shared" si="179"/>
        <v>0.95278031164891908</v>
      </c>
      <c r="J214" s="102">
        <f t="shared" si="180"/>
        <v>3.3292504344221223</v>
      </c>
      <c r="L214" s="79">
        <v>97</v>
      </c>
      <c r="M214" s="15">
        <f t="shared" ref="M214:S214" si="185">($E$11/100)*M60*($E$6/100)</f>
        <v>2.8862685128186159</v>
      </c>
      <c r="N214" s="15">
        <f t="shared" si="185"/>
        <v>0.10364039988718574</v>
      </c>
      <c r="O214" s="15">
        <f t="shared" si="185"/>
        <v>8.4974612523915326E-3</v>
      </c>
      <c r="P214" s="15">
        <f t="shared" si="185"/>
        <v>0.26925637325823337</v>
      </c>
      <c r="Q214" s="15">
        <f t="shared" si="185"/>
        <v>3.9337898226451375E-2</v>
      </c>
      <c r="R214" s="15">
        <f t="shared" si="185"/>
        <v>1.3869129117269605E-2</v>
      </c>
      <c r="S214" s="15">
        <f t="shared" si="185"/>
        <v>0.11176070366221655</v>
      </c>
      <c r="T214" s="102">
        <f t="shared" si="182"/>
        <v>3.4326304782223631</v>
      </c>
    </row>
    <row r="215" spans="2:20" x14ac:dyDescent="0.25">
      <c r="B215" s="79">
        <v>98</v>
      </c>
      <c r="C215" s="15">
        <f t="shared" si="179"/>
        <v>14.900880185845311</v>
      </c>
      <c r="D215" s="15">
        <f t="shared" si="179"/>
        <v>9.2850206498924059E-2</v>
      </c>
      <c r="E215" s="15">
        <f t="shared" si="179"/>
        <v>0.10511341480989922</v>
      </c>
      <c r="F215" s="15">
        <f t="shared" si="179"/>
        <v>0.75759557716335535</v>
      </c>
      <c r="G215" s="15">
        <f t="shared" si="179"/>
        <v>11.479539010960172</v>
      </c>
      <c r="H215" s="15">
        <f t="shared" si="179"/>
        <v>0.32096963330012657</v>
      </c>
      <c r="I215" s="15">
        <f t="shared" si="179"/>
        <v>11.376060610698408</v>
      </c>
      <c r="J215" s="102">
        <f t="shared" si="180"/>
        <v>39.033008639276197</v>
      </c>
      <c r="L215" s="79">
        <v>98</v>
      </c>
      <c r="M215" s="15">
        <f t="shared" ref="M215:S215" si="186">($E$11/100)*M61*($E$6/100)</f>
        <v>2.3088149447723545</v>
      </c>
      <c r="N215" s="15">
        <f t="shared" si="186"/>
        <v>8.2905957191933694E-2</v>
      </c>
      <c r="O215" s="15">
        <f t="shared" si="186"/>
        <v>6.7977243737733411E-3</v>
      </c>
      <c r="P215" s="15">
        <f t="shared" si="186"/>
        <v>0.21760589290367366</v>
      </c>
      <c r="Q215" s="15">
        <f t="shared" si="186"/>
        <v>2.9019112214172377E-2</v>
      </c>
      <c r="R215" s="15">
        <f t="shared" si="186"/>
        <v>1.1802445085408085E-2</v>
      </c>
      <c r="S215" s="15">
        <f t="shared" si="186"/>
        <v>9.010420456603016E-2</v>
      </c>
      <c r="T215" s="102">
        <f t="shared" si="182"/>
        <v>2.7470502811073452</v>
      </c>
    </row>
    <row r="216" spans="2:20" ht="15.75" thickBot="1" x14ac:dyDescent="0.3">
      <c r="B216" s="30">
        <v>99</v>
      </c>
      <c r="C216" s="15">
        <f t="shared" si="179"/>
        <v>1.6118629176886723E-2</v>
      </c>
      <c r="D216" s="15">
        <f t="shared" si="179"/>
        <v>9.9905444646617851E-5</v>
      </c>
      <c r="E216" s="15">
        <f t="shared" si="179"/>
        <v>1.129776752249418E-4</v>
      </c>
      <c r="F216" s="15">
        <f t="shared" si="179"/>
        <v>8.3073176235600496E-4</v>
      </c>
      <c r="G216" s="15">
        <f t="shared" si="179"/>
        <v>1.2000634510611723E-2</v>
      </c>
      <c r="H216" s="15">
        <f t="shared" si="179"/>
        <v>3.2304952214271774E-4</v>
      </c>
      <c r="I216" s="15">
        <f t="shared" si="179"/>
        <v>1.2806337012604457E-2</v>
      </c>
      <c r="J216" s="119">
        <f t="shared" si="180"/>
        <v>4.229226510447319E-2</v>
      </c>
      <c r="L216" s="30">
        <v>99</v>
      </c>
      <c r="M216" s="15">
        <f t="shared" ref="M216:S216" si="187">($E$11/100)*M62*($E$6/100)</f>
        <v>2.790234795697164</v>
      </c>
      <c r="N216" s="15">
        <f t="shared" si="187"/>
        <v>9.9343973332607721E-2</v>
      </c>
      <c r="O216" s="15">
        <f t="shared" si="187"/>
        <v>8.1313839533918141E-3</v>
      </c>
      <c r="P216" s="15">
        <f t="shared" si="187"/>
        <v>0.26876567547276892</v>
      </c>
      <c r="Q216" s="15">
        <f t="shared" si="187"/>
        <v>3.3204540484270101E-2</v>
      </c>
      <c r="R216" s="15">
        <f t="shared" si="187"/>
        <v>1.2709427105551513E-2</v>
      </c>
      <c r="S216" s="15">
        <f t="shared" si="187"/>
        <v>0.11606563160955699</v>
      </c>
      <c r="T216" s="119">
        <f t="shared" si="182"/>
        <v>3.3284554276553111</v>
      </c>
    </row>
    <row r="217" spans="2:20" ht="15.75" thickBot="1" x14ac:dyDescent="0.3">
      <c r="B217" s="4" t="s">
        <v>15</v>
      </c>
      <c r="C217" s="116">
        <f>SUM(C210:C216)</f>
        <v>27.902105970014333</v>
      </c>
      <c r="D217" s="117">
        <f t="shared" ref="D217:I217" si="188">SUM(D210:D216)</f>
        <v>0.17327065872903133</v>
      </c>
      <c r="E217" s="117">
        <f t="shared" si="188"/>
        <v>0.19723362217028034</v>
      </c>
      <c r="F217" s="117">
        <f t="shared" si="188"/>
        <v>1.4396211113550372</v>
      </c>
      <c r="G217" s="117">
        <f t="shared" si="188"/>
        <v>21.115057401500579</v>
      </c>
      <c r="H217" s="117">
        <f t="shared" si="188"/>
        <v>0.57695442747007231</v>
      </c>
      <c r="I217" s="118">
        <f t="shared" si="188"/>
        <v>21.280954840709228</v>
      </c>
      <c r="J217" s="100">
        <f t="shared" ref="J217" si="189">SUM(C217:I217)</f>
        <v>72.685198031948559</v>
      </c>
      <c r="L217" s="4" t="s">
        <v>15</v>
      </c>
      <c r="M217" s="116">
        <f>SUM(M210:M216)</f>
        <v>18.583132402196892</v>
      </c>
      <c r="N217" s="117">
        <f t="shared" ref="N217:S217" si="190">SUM(N210:N216)</f>
        <v>0.67880425864615235</v>
      </c>
      <c r="O217" s="117">
        <f t="shared" si="190"/>
        <v>5.5412592542543042E-2</v>
      </c>
      <c r="P217" s="117">
        <f t="shared" si="190"/>
        <v>1.7316435169544697</v>
      </c>
      <c r="Q217" s="117">
        <f t="shared" si="190"/>
        <v>0.22165037017017214</v>
      </c>
      <c r="R217" s="117">
        <f t="shared" si="190"/>
        <v>8.3118888813814573E-2</v>
      </c>
      <c r="S217" s="118">
        <f t="shared" si="190"/>
        <v>0.70651055491742387</v>
      </c>
      <c r="T217" s="100">
        <f t="shared" ref="T217" si="191">SUM(M217:S217)</f>
        <v>22.060272584241467</v>
      </c>
    </row>
    <row r="218" spans="2:20" ht="15.75" thickBot="1" x14ac:dyDescent="0.3">
      <c r="B218" s="113"/>
      <c r="C218" s="113"/>
      <c r="D218" s="113"/>
      <c r="E218" s="113"/>
      <c r="F218" s="113"/>
      <c r="G218" s="113"/>
      <c r="H218" s="113"/>
      <c r="I218" s="113"/>
      <c r="J218" s="113"/>
      <c r="L218" s="113"/>
      <c r="M218" s="113"/>
      <c r="N218" s="113"/>
      <c r="O218" s="113"/>
      <c r="P218" s="113"/>
      <c r="Q218" s="113"/>
      <c r="R218" s="113"/>
      <c r="S218" s="113"/>
      <c r="T218" s="113"/>
    </row>
    <row r="219" spans="2:20" ht="15.75" thickBot="1" x14ac:dyDescent="0.3">
      <c r="B219" s="174" t="s">
        <v>153</v>
      </c>
      <c r="C219" s="175"/>
      <c r="D219" s="175"/>
      <c r="E219" s="175"/>
      <c r="F219" s="175"/>
      <c r="G219" s="175"/>
      <c r="H219" s="175"/>
      <c r="I219" s="175"/>
      <c r="J219" s="176"/>
      <c r="L219" s="174" t="s">
        <v>165</v>
      </c>
      <c r="M219" s="175"/>
      <c r="N219" s="175"/>
      <c r="O219" s="175"/>
      <c r="P219" s="175"/>
      <c r="Q219" s="175"/>
      <c r="R219" s="175"/>
      <c r="S219" s="175"/>
      <c r="T219" s="176"/>
    </row>
    <row r="220" spans="2:20" ht="15.75" thickBot="1" x14ac:dyDescent="0.3">
      <c r="B220" s="3" t="s">
        <v>16</v>
      </c>
      <c r="C220" s="4">
        <v>93</v>
      </c>
      <c r="D220" s="7">
        <v>94</v>
      </c>
      <c r="E220" s="7">
        <v>95</v>
      </c>
      <c r="F220" s="7">
        <v>96</v>
      </c>
      <c r="G220" s="7">
        <v>97</v>
      </c>
      <c r="H220" s="7">
        <v>98</v>
      </c>
      <c r="I220" s="8">
        <v>99</v>
      </c>
      <c r="J220" s="97" t="s">
        <v>15</v>
      </c>
      <c r="L220" s="3" t="s">
        <v>16</v>
      </c>
      <c r="M220" s="4">
        <v>93</v>
      </c>
      <c r="N220" s="7">
        <v>94</v>
      </c>
      <c r="O220" s="7">
        <v>95</v>
      </c>
      <c r="P220" s="7">
        <v>96</v>
      </c>
      <c r="Q220" s="7">
        <v>97</v>
      </c>
      <c r="R220" s="7">
        <v>98</v>
      </c>
      <c r="S220" s="8">
        <v>99</v>
      </c>
      <c r="T220" s="97" t="s">
        <v>15</v>
      </c>
    </row>
    <row r="221" spans="2:20" x14ac:dyDescent="0.25">
      <c r="B221" s="11">
        <v>93</v>
      </c>
      <c r="C221" s="15">
        <f>($E$12/100)*C56*($E$5/100)</f>
        <v>0</v>
      </c>
      <c r="D221" s="15">
        <f t="shared" ref="D221:I221" si="192">($E$12/100)*D56*($E$5/100)</f>
        <v>0</v>
      </c>
      <c r="E221" s="15">
        <f t="shared" si="192"/>
        <v>0</v>
      </c>
      <c r="F221" s="15">
        <f t="shared" si="192"/>
        <v>0</v>
      </c>
      <c r="G221" s="15">
        <f t="shared" si="192"/>
        <v>0</v>
      </c>
      <c r="H221" s="15">
        <f t="shared" si="192"/>
        <v>0</v>
      </c>
      <c r="I221" s="15">
        <f t="shared" si="192"/>
        <v>0</v>
      </c>
      <c r="J221" s="101">
        <f>SUM(C221:I221)</f>
        <v>0</v>
      </c>
      <c r="L221" s="11">
        <v>93</v>
      </c>
      <c r="M221" s="15">
        <f>($E$12/100)*M56*($E$5/100)</f>
        <v>16.223392800421703</v>
      </c>
      <c r="N221" s="15">
        <f t="shared" ref="N221:S221" si="193">($E$12/100)*N56*($E$5/100)</f>
        <v>0.5430173913294517</v>
      </c>
      <c r="O221" s="15">
        <f t="shared" si="193"/>
        <v>4.4857104435589441E-2</v>
      </c>
      <c r="P221" s="15">
        <f t="shared" si="193"/>
        <v>1.379861490666251</v>
      </c>
      <c r="Q221" s="15">
        <f t="shared" si="193"/>
        <v>0.17269109627898485</v>
      </c>
      <c r="R221" s="15">
        <f t="shared" si="193"/>
        <v>6.3932481934781252E-2</v>
      </c>
      <c r="S221" s="15">
        <f t="shared" si="193"/>
        <v>0.55606112501458949</v>
      </c>
      <c r="T221" s="101">
        <f>SUM(M221:S221)</f>
        <v>18.983813490081353</v>
      </c>
    </row>
    <row r="222" spans="2:20" x14ac:dyDescent="0.25">
      <c r="B222" s="79">
        <v>94</v>
      </c>
      <c r="C222" s="15">
        <f t="shared" ref="C222:I227" si="194">($E$12/100)*C57*($E$5/100)</f>
        <v>0</v>
      </c>
      <c r="D222" s="15">
        <f t="shared" si="194"/>
        <v>0</v>
      </c>
      <c r="E222" s="15">
        <f t="shared" si="194"/>
        <v>0</v>
      </c>
      <c r="F222" s="15">
        <f t="shared" si="194"/>
        <v>0</v>
      </c>
      <c r="G222" s="15">
        <f t="shared" si="194"/>
        <v>0</v>
      </c>
      <c r="H222" s="15">
        <f t="shared" si="194"/>
        <v>0</v>
      </c>
      <c r="I222" s="15">
        <f t="shared" si="194"/>
        <v>0</v>
      </c>
      <c r="J222" s="102">
        <f t="shared" ref="J222:J227" si="195">SUM(C222:I222)</f>
        <v>0</v>
      </c>
      <c r="L222" s="79">
        <v>94</v>
      </c>
      <c r="M222" s="15">
        <f t="shared" ref="M222:S222" si="196">($E$12/100)*M57*($E$5/100)</f>
        <v>24.63295404677881</v>
      </c>
      <c r="N222" s="15">
        <f t="shared" si="196"/>
        <v>1.0145730921141376</v>
      </c>
      <c r="O222" s="15">
        <f t="shared" si="196"/>
        <v>7.5210865073254071E-2</v>
      </c>
      <c r="P222" s="15">
        <f t="shared" si="196"/>
        <v>2.1852424835227562</v>
      </c>
      <c r="Q222" s="15">
        <f t="shared" si="196"/>
        <v>0.27914180332006305</v>
      </c>
      <c r="R222" s="15">
        <f t="shared" si="196"/>
        <v>0.10330466283280805</v>
      </c>
      <c r="S222" s="15">
        <f t="shared" si="196"/>
        <v>0.8835239007759812</v>
      </c>
      <c r="T222" s="102">
        <f t="shared" ref="T222:T227" si="197">SUM(M222:S222)</f>
        <v>29.173950854417807</v>
      </c>
    </row>
    <row r="223" spans="2:20" x14ac:dyDescent="0.25">
      <c r="B223" s="79">
        <v>95</v>
      </c>
      <c r="C223" s="15">
        <f t="shared" si="194"/>
        <v>0.58068205890535873</v>
      </c>
      <c r="D223" s="15">
        <f t="shared" si="194"/>
        <v>3.7145447816864276E-3</v>
      </c>
      <c r="E223" s="15">
        <f t="shared" si="194"/>
        <v>4.3839716187562081E-3</v>
      </c>
      <c r="F223" s="15">
        <f t="shared" si="194"/>
        <v>2.872350100796835E-2</v>
      </c>
      <c r="G223" s="15">
        <f t="shared" si="194"/>
        <v>0.42209335003075565</v>
      </c>
      <c r="H223" s="15">
        <f t="shared" si="194"/>
        <v>1.1114353379185909E-2</v>
      </c>
      <c r="I223" s="15">
        <f t="shared" si="194"/>
        <v>0.42242594231311836</v>
      </c>
      <c r="J223" s="102">
        <f t="shared" si="195"/>
        <v>1.4731377220368298</v>
      </c>
      <c r="L223" s="79">
        <v>95</v>
      </c>
      <c r="M223" s="15">
        <f t="shared" ref="M223:S223" si="198">($E$12/100)*M58*($E$5/100)</f>
        <v>18.303618910222127</v>
      </c>
      <c r="N223" s="15">
        <f t="shared" si="198"/>
        <v>0.68543702615870994</v>
      </c>
      <c r="O223" s="15">
        <f t="shared" si="198"/>
        <v>6.0073696598987515E-2</v>
      </c>
      <c r="P223" s="15">
        <f t="shared" si="198"/>
        <v>1.6509579969444985</v>
      </c>
      <c r="Q223" s="15">
        <f t="shared" si="198"/>
        <v>0.20962548683555252</v>
      </c>
      <c r="R223" s="15">
        <f t="shared" si="198"/>
        <v>7.7451504760644246E-2</v>
      </c>
      <c r="S223" s="15">
        <f t="shared" si="198"/>
        <v>0.66121761603760876</v>
      </c>
      <c r="T223" s="102">
        <f t="shared" si="197"/>
        <v>21.648382237558128</v>
      </c>
    </row>
    <row r="224" spans="2:20" x14ac:dyDescent="0.25">
      <c r="B224" s="79">
        <v>96</v>
      </c>
      <c r="C224" s="15">
        <f t="shared" si="194"/>
        <v>98.380700087712725</v>
      </c>
      <c r="D224" s="15">
        <f t="shared" si="194"/>
        <v>0.60793795160918485</v>
      </c>
      <c r="E224" s="15">
        <f t="shared" si="194"/>
        <v>0.69715123902482656</v>
      </c>
      <c r="F224" s="15">
        <f t="shared" si="194"/>
        <v>5.1833072974829646</v>
      </c>
      <c r="G224" s="15">
        <f t="shared" si="194"/>
        <v>72.187162443679739</v>
      </c>
      <c r="H224" s="15">
        <f t="shared" si="194"/>
        <v>1.9263770925883554</v>
      </c>
      <c r="I224" s="15">
        <f t="shared" si="194"/>
        <v>74.988655961889876</v>
      </c>
      <c r="J224" s="102">
        <f t="shared" si="195"/>
        <v>253.97129207398768</v>
      </c>
      <c r="L224" s="79">
        <v>96</v>
      </c>
      <c r="M224" s="15">
        <f t="shared" ref="M224:S224" si="199">($E$12/100)*M59*($E$5/100)</f>
        <v>30.242107447474321</v>
      </c>
      <c r="N224" s="15">
        <f t="shared" si="199"/>
        <v>1.0715540901188765</v>
      </c>
      <c r="O224" s="15">
        <f t="shared" si="199"/>
        <v>8.9689142990181978E-2</v>
      </c>
      <c r="P224" s="15">
        <f t="shared" si="199"/>
        <v>3.017505318102701</v>
      </c>
      <c r="Q224" s="15">
        <f t="shared" si="199"/>
        <v>0.35159857591659321</v>
      </c>
      <c r="R224" s="15">
        <f t="shared" si="199"/>
        <v>0.13271558096760194</v>
      </c>
      <c r="S224" s="15">
        <f t="shared" si="199"/>
        <v>1.1772185110229745</v>
      </c>
      <c r="T224" s="102">
        <f t="shared" si="197"/>
        <v>36.082388666593239</v>
      </c>
    </row>
    <row r="225" spans="2:20" x14ac:dyDescent="0.25">
      <c r="B225" s="79">
        <v>97</v>
      </c>
      <c r="C225" s="15">
        <f t="shared" si="194"/>
        <v>10.579650007033511</v>
      </c>
      <c r="D225" s="15">
        <f t="shared" si="194"/>
        <v>6.5923398286476254E-2</v>
      </c>
      <c r="E225" s="15">
        <f t="shared" si="194"/>
        <v>7.4628342341452658E-2</v>
      </c>
      <c r="F225" s="15">
        <f t="shared" si="194"/>
        <v>0.53445868866927648</v>
      </c>
      <c r="G225" s="15">
        <f t="shared" si="194"/>
        <v>8.5737529686946896</v>
      </c>
      <c r="H225" s="15">
        <f t="shared" si="194"/>
        <v>0.21924481016392547</v>
      </c>
      <c r="I225" s="15">
        <f t="shared" si="194"/>
        <v>8.0375569880126747</v>
      </c>
      <c r="J225" s="102">
        <f t="shared" si="195"/>
        <v>28.085215203202004</v>
      </c>
      <c r="L225" s="79">
        <v>97</v>
      </c>
      <c r="M225" s="15">
        <f t="shared" ref="M225:S225" si="200">($E$12/100)*M60*($E$5/100)</f>
        <v>24.348265146598063</v>
      </c>
      <c r="N225" s="15">
        <f t="shared" si="200"/>
        <v>0.87429978366369498</v>
      </c>
      <c r="O225" s="15">
        <f t="shared" si="200"/>
        <v>7.1683711590687524E-2</v>
      </c>
      <c r="P225" s="15">
        <f t="shared" si="200"/>
        <v>2.2714191487681732</v>
      </c>
      <c r="Q225" s="15">
        <f t="shared" si="200"/>
        <v>0.33185047478211538</v>
      </c>
      <c r="R225" s="15">
        <f t="shared" si="200"/>
        <v>0.11699855075850513</v>
      </c>
      <c r="S225" s="15">
        <f t="shared" si="200"/>
        <v>0.94280183345818558</v>
      </c>
      <c r="T225" s="102">
        <f t="shared" si="197"/>
        <v>28.957318649619427</v>
      </c>
    </row>
    <row r="226" spans="2:20" x14ac:dyDescent="0.25">
      <c r="B226" s="79">
        <v>98</v>
      </c>
      <c r="C226" s="15">
        <f t="shared" si="194"/>
        <v>125.70229695238736</v>
      </c>
      <c r="D226" s="15">
        <f t="shared" si="194"/>
        <v>0.78327481892682083</v>
      </c>
      <c r="E226" s="15">
        <f t="shared" si="194"/>
        <v>0.88672598647325229</v>
      </c>
      <c r="F226" s="15">
        <f t="shared" si="194"/>
        <v>6.3909985868395864</v>
      </c>
      <c r="G226" s="15">
        <f t="shared" si="194"/>
        <v>96.840213707843503</v>
      </c>
      <c r="H226" s="15">
        <f t="shared" si="194"/>
        <v>2.7076669065574777</v>
      </c>
      <c r="I226" s="15">
        <f t="shared" si="194"/>
        <v>95.967280536404502</v>
      </c>
      <c r="J226" s="102">
        <f t="shared" si="195"/>
        <v>329.27845749543246</v>
      </c>
      <c r="L226" s="79">
        <v>98</v>
      </c>
      <c r="M226" s="15">
        <f t="shared" ref="M226:S226" si="201">($E$12/100)*M61*($E$5/100)</f>
        <v>19.476926072566783</v>
      </c>
      <c r="N226" s="15">
        <f t="shared" si="201"/>
        <v>0.69938615169605578</v>
      </c>
      <c r="O226" s="15">
        <f t="shared" si="201"/>
        <v>5.7344905614652018E-2</v>
      </c>
      <c r="P226" s="15">
        <f t="shared" si="201"/>
        <v>1.8357009939822724</v>
      </c>
      <c r="Q226" s="15">
        <f t="shared" si="201"/>
        <v>0.24480225431955666</v>
      </c>
      <c r="R226" s="15">
        <f t="shared" si="201"/>
        <v>9.9564216233314351E-2</v>
      </c>
      <c r="S226" s="15">
        <f t="shared" si="201"/>
        <v>0.76010982826215179</v>
      </c>
      <c r="T226" s="102">
        <f t="shared" si="197"/>
        <v>23.173834422674787</v>
      </c>
    </row>
    <row r="227" spans="2:20" ht="15.75" thickBot="1" x14ac:dyDescent="0.3">
      <c r="B227" s="30">
        <v>99</v>
      </c>
      <c r="C227" s="15">
        <f t="shared" si="194"/>
        <v>0.13597510254348028</v>
      </c>
      <c r="D227" s="15">
        <f t="shared" si="194"/>
        <v>8.4279208432659668E-4</v>
      </c>
      <c r="E227" s="15">
        <f t="shared" si="194"/>
        <v>9.5306808074373988E-4</v>
      </c>
      <c r="F227" s="15">
        <f t="shared" si="194"/>
        <v>7.0079679439775796E-3</v>
      </c>
      <c r="G227" s="15">
        <f t="shared" si="194"/>
        <v>0.10123612189721171</v>
      </c>
      <c r="H227" s="15">
        <f t="shared" si="194"/>
        <v>2.725212635511644E-3</v>
      </c>
      <c r="I227" s="15">
        <f t="shared" si="194"/>
        <v>0.10803294556786835</v>
      </c>
      <c r="J227" s="119">
        <f t="shared" si="195"/>
        <v>0.35677321075311991</v>
      </c>
      <c r="L227" s="30">
        <v>99</v>
      </c>
      <c r="M227" s="15">
        <f t="shared" ref="M227:S227" si="202">($E$12/100)*M62*($E$5/100)</f>
        <v>23.53813455857351</v>
      </c>
      <c r="N227" s="15">
        <f t="shared" si="202"/>
        <v>0.83805556990840868</v>
      </c>
      <c r="O227" s="15">
        <f t="shared" si="202"/>
        <v>6.859552104271556E-2</v>
      </c>
      <c r="P227" s="15">
        <f t="shared" si="202"/>
        <v>2.2672796725779736</v>
      </c>
      <c r="Q227" s="15">
        <f t="shared" si="202"/>
        <v>0.28011009793140668</v>
      </c>
      <c r="R227" s="15">
        <f t="shared" si="202"/>
        <v>0.10721542353144736</v>
      </c>
      <c r="S227" s="15">
        <f t="shared" si="202"/>
        <v>0.97911776409087803</v>
      </c>
      <c r="T227" s="119">
        <f t="shared" si="197"/>
        <v>28.078508607656339</v>
      </c>
    </row>
    <row r="228" spans="2:20" ht="15.75" thickBot="1" x14ac:dyDescent="0.3">
      <c r="B228" s="4" t="s">
        <v>15</v>
      </c>
      <c r="C228" s="116">
        <f>SUM(C221:C227)</f>
        <v>235.37930420858243</v>
      </c>
      <c r="D228" s="117">
        <f t="shared" ref="D228:I228" si="203">SUM(D221:D227)</f>
        <v>1.461693505688495</v>
      </c>
      <c r="E228" s="117">
        <f t="shared" si="203"/>
        <v>1.6638426075390313</v>
      </c>
      <c r="F228" s="117">
        <f t="shared" si="203"/>
        <v>12.144496041943773</v>
      </c>
      <c r="G228" s="117">
        <f t="shared" si="203"/>
        <v>178.12445859214591</v>
      </c>
      <c r="H228" s="117">
        <f t="shared" si="203"/>
        <v>4.8671283753244561</v>
      </c>
      <c r="I228" s="118">
        <f t="shared" si="203"/>
        <v>179.52395237418801</v>
      </c>
      <c r="J228" s="100">
        <f t="shared" ref="J228" si="204">SUM(C228:I228)</f>
        <v>613.1648757054121</v>
      </c>
      <c r="L228" s="4" t="s">
        <v>15</v>
      </c>
      <c r="M228" s="116">
        <f>SUM(M221:M227)</f>
        <v>156.76539898263533</v>
      </c>
      <c r="N228" s="117">
        <f t="shared" ref="N228:S228" si="205">SUM(N221:N227)</f>
        <v>5.7263231049893353</v>
      </c>
      <c r="O228" s="117">
        <f t="shared" si="205"/>
        <v>0.46745494734606807</v>
      </c>
      <c r="P228" s="117">
        <f t="shared" si="205"/>
        <v>14.607967104564626</v>
      </c>
      <c r="Q228" s="117">
        <f t="shared" si="205"/>
        <v>1.8698197893842723</v>
      </c>
      <c r="R228" s="117">
        <f t="shared" si="205"/>
        <v>0.70118242101910222</v>
      </c>
      <c r="S228" s="118">
        <f t="shared" si="205"/>
        <v>5.9600505786623694</v>
      </c>
      <c r="T228" s="100">
        <f t="shared" ref="T228" si="206">SUM(M228:S228)</f>
        <v>186.09819692860111</v>
      </c>
    </row>
    <row r="229" spans="2:20" ht="15.75" thickBot="1" x14ac:dyDescent="0.3">
      <c r="B229" s="29"/>
      <c r="C229" s="15"/>
      <c r="D229" s="15"/>
      <c r="E229" s="15"/>
      <c r="F229" s="15"/>
      <c r="G229" s="15"/>
      <c r="H229" s="15"/>
      <c r="I229" s="15"/>
      <c r="J229" s="144"/>
      <c r="L229" s="29"/>
      <c r="M229" s="15"/>
      <c r="N229" s="15"/>
      <c r="O229" s="15"/>
      <c r="P229" s="15"/>
      <c r="Q229" s="15"/>
      <c r="R229" s="15"/>
      <c r="S229" s="15"/>
      <c r="T229" s="144"/>
    </row>
    <row r="230" spans="2:20" ht="15.75" thickBot="1" x14ac:dyDescent="0.3">
      <c r="B230" s="174" t="s">
        <v>154</v>
      </c>
      <c r="C230" s="175"/>
      <c r="D230" s="175"/>
      <c r="E230" s="175"/>
      <c r="F230" s="175"/>
      <c r="G230" s="175"/>
      <c r="H230" s="175"/>
      <c r="I230" s="175"/>
      <c r="J230" s="176"/>
      <c r="L230" s="174" t="s">
        <v>167</v>
      </c>
      <c r="M230" s="175"/>
      <c r="N230" s="175"/>
      <c r="O230" s="175"/>
      <c r="P230" s="175"/>
      <c r="Q230" s="175"/>
      <c r="R230" s="175"/>
      <c r="S230" s="175"/>
      <c r="T230" s="176"/>
    </row>
    <row r="231" spans="2:20" ht="15.75" thickBot="1" x14ac:dyDescent="0.3">
      <c r="B231" s="3" t="s">
        <v>16</v>
      </c>
      <c r="C231" s="4">
        <v>93</v>
      </c>
      <c r="D231" s="7">
        <v>94</v>
      </c>
      <c r="E231" s="7">
        <v>95</v>
      </c>
      <c r="F231" s="7">
        <v>96</v>
      </c>
      <c r="G231" s="7">
        <v>97</v>
      </c>
      <c r="H231" s="7">
        <v>98</v>
      </c>
      <c r="I231" s="8">
        <v>99</v>
      </c>
      <c r="J231" s="97" t="s">
        <v>15</v>
      </c>
      <c r="L231" s="3" t="s">
        <v>16</v>
      </c>
      <c r="M231" s="4">
        <v>93</v>
      </c>
      <c r="N231" s="7">
        <v>94</v>
      </c>
      <c r="O231" s="7">
        <v>95</v>
      </c>
      <c r="P231" s="7">
        <v>96</v>
      </c>
      <c r="Q231" s="7">
        <v>97</v>
      </c>
      <c r="R231" s="7">
        <v>98</v>
      </c>
      <c r="S231" s="8">
        <v>99</v>
      </c>
      <c r="T231" s="97" t="s">
        <v>15</v>
      </c>
    </row>
    <row r="232" spans="2:20" x14ac:dyDescent="0.25">
      <c r="B232" s="11">
        <v>93</v>
      </c>
      <c r="C232" s="15">
        <f>($E$12/100)*C56*($E$6/100)</f>
        <v>0</v>
      </c>
      <c r="D232" s="15">
        <f t="shared" ref="D232:I232" si="207">($E$12/100)*D56*($E$6/100)</f>
        <v>0</v>
      </c>
      <c r="E232" s="15">
        <f t="shared" si="207"/>
        <v>0</v>
      </c>
      <c r="F232" s="15">
        <f t="shared" si="207"/>
        <v>0</v>
      </c>
      <c r="G232" s="15">
        <f t="shared" si="207"/>
        <v>0</v>
      </c>
      <c r="H232" s="15">
        <f t="shared" si="207"/>
        <v>0</v>
      </c>
      <c r="I232" s="15">
        <f t="shared" si="207"/>
        <v>0</v>
      </c>
      <c r="J232" s="101">
        <f>SUM(C232:I232)</f>
        <v>0</v>
      </c>
      <c r="L232" s="11">
        <v>93</v>
      </c>
      <c r="M232" s="15">
        <f>($E$12/100)*M56*($E$6/100)</f>
        <v>1.035535710665215</v>
      </c>
      <c r="N232" s="15">
        <f t="shared" ref="N232:S232" si="208">($E$12/100)*N56*($E$6/100)</f>
        <v>3.466068455294373E-2</v>
      </c>
      <c r="O232" s="15">
        <f t="shared" si="208"/>
        <v>2.8632194320589006E-3</v>
      </c>
      <c r="P232" s="15">
        <f t="shared" si="208"/>
        <v>8.8076265361675607E-2</v>
      </c>
      <c r="Q232" s="15">
        <f t="shared" si="208"/>
        <v>1.1022835932701161E-2</v>
      </c>
      <c r="R232" s="15">
        <f t="shared" si="208"/>
        <v>4.0807967192413568E-3</v>
      </c>
      <c r="S232" s="15">
        <f t="shared" si="208"/>
        <v>3.5493263298803583E-2</v>
      </c>
      <c r="T232" s="101">
        <f>SUM(M232:S232)</f>
        <v>1.2117327759626393</v>
      </c>
    </row>
    <row r="233" spans="2:20" x14ac:dyDescent="0.25">
      <c r="B233" s="79">
        <v>94</v>
      </c>
      <c r="C233" s="15">
        <f t="shared" ref="C233:I238" si="209">($E$12/100)*C57*($E$6/100)</f>
        <v>0</v>
      </c>
      <c r="D233" s="15">
        <f t="shared" si="209"/>
        <v>0</v>
      </c>
      <c r="E233" s="15">
        <f t="shared" si="209"/>
        <v>0</v>
      </c>
      <c r="F233" s="15">
        <f t="shared" si="209"/>
        <v>0</v>
      </c>
      <c r="G233" s="15">
        <f t="shared" si="209"/>
        <v>0</v>
      </c>
      <c r="H233" s="15">
        <f t="shared" si="209"/>
        <v>0</v>
      </c>
      <c r="I233" s="15">
        <f t="shared" si="209"/>
        <v>0</v>
      </c>
      <c r="J233" s="102">
        <f t="shared" ref="J233:J238" si="210">SUM(C233:I233)</f>
        <v>0</v>
      </c>
      <c r="L233" s="79">
        <v>94</v>
      </c>
      <c r="M233" s="15">
        <f t="shared" ref="M233:S233" si="211">($E$12/100)*M57*($E$6/100)</f>
        <v>1.5723162157518389</v>
      </c>
      <c r="N233" s="15">
        <f t="shared" si="211"/>
        <v>6.4759984603030063E-2</v>
      </c>
      <c r="O233" s="15">
        <f t="shared" si="211"/>
        <v>4.80069351531409E-3</v>
      </c>
      <c r="P233" s="15">
        <f t="shared" si="211"/>
        <v>0.13948356277804827</v>
      </c>
      <c r="Q233" s="15">
        <f t="shared" si="211"/>
        <v>1.7817561914046577E-2</v>
      </c>
      <c r="R233" s="15">
        <f t="shared" si="211"/>
        <v>6.5939146489026419E-3</v>
      </c>
      <c r="S233" s="15">
        <f t="shared" si="211"/>
        <v>5.6395142602722208E-2</v>
      </c>
      <c r="T233" s="102">
        <f t="shared" ref="T233:T238" si="212">SUM(M233:S233)</f>
        <v>1.8621670758139026</v>
      </c>
    </row>
    <row r="234" spans="2:20" x14ac:dyDescent="0.25">
      <c r="B234" s="79">
        <v>95</v>
      </c>
      <c r="C234" s="15">
        <f t="shared" si="209"/>
        <v>3.706481227055481E-2</v>
      </c>
      <c r="D234" s="15">
        <f t="shared" si="209"/>
        <v>2.3709860308636772E-4</v>
      </c>
      <c r="E234" s="15">
        <f t="shared" si="209"/>
        <v>2.7982797566528984E-4</v>
      </c>
      <c r="F234" s="15">
        <f t="shared" si="209"/>
        <v>1.8334149579554266E-3</v>
      </c>
      <c r="G234" s="15">
        <f t="shared" si="209"/>
        <v>2.694212872536738E-2</v>
      </c>
      <c r="H234" s="15">
        <f t="shared" si="209"/>
        <v>7.0942681143739848E-4</v>
      </c>
      <c r="I234" s="15">
        <f t="shared" si="209"/>
        <v>2.6963358019986276E-2</v>
      </c>
      <c r="J234" s="102">
        <f t="shared" si="210"/>
        <v>9.4030067364052949E-2</v>
      </c>
      <c r="L234" s="79">
        <v>95</v>
      </c>
      <c r="M234" s="15">
        <f t="shared" ref="M234:S234" si="213">($E$12/100)*M58*($E$6/100)</f>
        <v>1.168316100652476</v>
      </c>
      <c r="N234" s="15">
        <f t="shared" si="213"/>
        <v>4.3751299542045319E-2</v>
      </c>
      <c r="O234" s="15">
        <f t="shared" si="213"/>
        <v>3.8344912722757989E-3</v>
      </c>
      <c r="P234" s="15">
        <f t="shared" si="213"/>
        <v>0.10538029767730843</v>
      </c>
      <c r="Q234" s="15">
        <f t="shared" si="213"/>
        <v>1.3380350223545905E-2</v>
      </c>
      <c r="R234" s="15">
        <f t="shared" si="213"/>
        <v>4.9437130698283564E-3</v>
      </c>
      <c r="S234" s="15">
        <f t="shared" si="213"/>
        <v>4.2205379747081412E-2</v>
      </c>
      <c r="T234" s="102">
        <f t="shared" si="212"/>
        <v>1.3818116321845613</v>
      </c>
    </row>
    <row r="235" spans="2:20" x14ac:dyDescent="0.25">
      <c r="B235" s="79">
        <v>96</v>
      </c>
      <c r="C235" s="15">
        <f t="shared" si="209"/>
        <v>6.2796191545348545</v>
      </c>
      <c r="D235" s="15">
        <f t="shared" si="209"/>
        <v>3.8804550102713928E-2</v>
      </c>
      <c r="E235" s="15">
        <f t="shared" si="209"/>
        <v>4.4499015256903821E-2</v>
      </c>
      <c r="F235" s="15">
        <f t="shared" si="209"/>
        <v>0.33084940196699775</v>
      </c>
      <c r="G235" s="15">
        <f t="shared" si="209"/>
        <v>4.6076912198093458</v>
      </c>
      <c r="H235" s="15">
        <f t="shared" si="209"/>
        <v>0.12296023995244822</v>
      </c>
      <c r="I235" s="15">
        <f t="shared" si="209"/>
        <v>4.7865099550142478</v>
      </c>
      <c r="J235" s="102">
        <f t="shared" si="210"/>
        <v>16.210933536637512</v>
      </c>
      <c r="L235" s="79">
        <v>96</v>
      </c>
      <c r="M235" s="15">
        <f t="shared" ref="M235:S235" si="214">($E$12/100)*M59*($E$6/100)</f>
        <v>1.9303472838813398</v>
      </c>
      <c r="N235" s="15">
        <f t="shared" si="214"/>
        <v>6.8397069582055936E-2</v>
      </c>
      <c r="O235" s="15">
        <f t="shared" si="214"/>
        <v>5.7248389142669342E-3</v>
      </c>
      <c r="P235" s="15">
        <f t="shared" si="214"/>
        <v>0.19260672243208729</v>
      </c>
      <c r="Q235" s="15">
        <f t="shared" si="214"/>
        <v>2.2442462292548503E-2</v>
      </c>
      <c r="R235" s="15">
        <f t="shared" si="214"/>
        <v>8.471207295804379E-3</v>
      </c>
      <c r="S235" s="15">
        <f t="shared" si="214"/>
        <v>7.5141607086572845E-2</v>
      </c>
      <c r="T235" s="102">
        <f t="shared" si="212"/>
        <v>2.3031311914846753</v>
      </c>
    </row>
    <row r="236" spans="2:20" x14ac:dyDescent="0.25">
      <c r="B236" s="79">
        <v>97</v>
      </c>
      <c r="C236" s="15">
        <f t="shared" si="209"/>
        <v>0.67529680895958577</v>
      </c>
      <c r="D236" s="15">
        <f t="shared" si="209"/>
        <v>4.2078764863708248E-3</v>
      </c>
      <c r="E236" s="15">
        <f t="shared" si="209"/>
        <v>4.763511213284213E-3</v>
      </c>
      <c r="F236" s="15">
        <f t="shared" si="209"/>
        <v>3.4114384383145305E-2</v>
      </c>
      <c r="G236" s="15">
        <f t="shared" si="209"/>
        <v>0.54726082778902274</v>
      </c>
      <c r="H236" s="15">
        <f t="shared" si="209"/>
        <v>1.3994349584931414E-2</v>
      </c>
      <c r="I236" s="15">
        <f t="shared" si="209"/>
        <v>0.51303555242634091</v>
      </c>
      <c r="J236" s="102">
        <f t="shared" si="210"/>
        <v>1.7926733108426811</v>
      </c>
      <c r="L236" s="79">
        <v>97</v>
      </c>
      <c r="M236" s="15">
        <f t="shared" ref="M236:S236" si="215">($E$12/100)*M60*($E$6/100)</f>
        <v>1.5541445838254082</v>
      </c>
      <c r="N236" s="15">
        <f t="shared" si="215"/>
        <v>5.5806369170023087E-2</v>
      </c>
      <c r="O236" s="15">
        <f t="shared" si="215"/>
        <v>4.5755560589800549E-3</v>
      </c>
      <c r="P236" s="15">
        <f t="shared" si="215"/>
        <v>0.14498420098520254</v>
      </c>
      <c r="Q236" s="15">
        <f t="shared" si="215"/>
        <v>2.118194519885843E-2</v>
      </c>
      <c r="R236" s="15">
        <f t="shared" si="215"/>
        <v>7.4679926016067103E-3</v>
      </c>
      <c r="S236" s="15">
        <f t="shared" si="215"/>
        <v>6.0178840433501211E-2</v>
      </c>
      <c r="T236" s="102">
        <f t="shared" si="212"/>
        <v>1.8483394882735802</v>
      </c>
    </row>
    <row r="237" spans="2:20" x14ac:dyDescent="0.25">
      <c r="B237" s="79">
        <v>98</v>
      </c>
      <c r="C237" s="15">
        <f t="shared" si="209"/>
        <v>8.0235508693013209</v>
      </c>
      <c r="D237" s="15">
        <f t="shared" si="209"/>
        <v>4.9996265037882182E-2</v>
      </c>
      <c r="E237" s="15">
        <f t="shared" si="209"/>
        <v>5.6599531051484193E-2</v>
      </c>
      <c r="F237" s="15">
        <f t="shared" si="209"/>
        <v>0.40793608001103748</v>
      </c>
      <c r="G237" s="15">
        <f t="shared" si="209"/>
        <v>6.1812902366708613</v>
      </c>
      <c r="H237" s="15">
        <f t="shared" si="209"/>
        <v>0.17282980254622199</v>
      </c>
      <c r="I237" s="15">
        <f t="shared" si="209"/>
        <v>6.1255710980683729</v>
      </c>
      <c r="J237" s="102">
        <f t="shared" si="210"/>
        <v>21.01777388268718</v>
      </c>
      <c r="L237" s="79">
        <v>98</v>
      </c>
      <c r="M237" s="15">
        <f t="shared" ref="M237:S237" si="216">($E$12/100)*M61*($E$6/100)</f>
        <v>1.2432080471851137</v>
      </c>
      <c r="N237" s="15">
        <f t="shared" si="216"/>
        <v>4.4641669257195052E-2</v>
      </c>
      <c r="O237" s="15">
        <f t="shared" si="216"/>
        <v>3.6603131243394906E-3</v>
      </c>
      <c r="P237" s="15">
        <f t="shared" si="216"/>
        <v>0.11717240387120888</v>
      </c>
      <c r="Q237" s="15">
        <f t="shared" si="216"/>
        <v>1.5625675807631276E-2</v>
      </c>
      <c r="R237" s="15">
        <f t="shared" si="216"/>
        <v>6.3551627382966609E-3</v>
      </c>
      <c r="S237" s="15">
        <f t="shared" si="216"/>
        <v>4.851764861247778E-2</v>
      </c>
      <c r="T237" s="102">
        <f t="shared" si="212"/>
        <v>1.4791809205962632</v>
      </c>
    </row>
    <row r="238" spans="2:20" ht="15.75" thickBot="1" x14ac:dyDescent="0.3">
      <c r="B238" s="30">
        <v>99</v>
      </c>
      <c r="C238" s="15">
        <f t="shared" si="209"/>
        <v>8.6792618644774659E-3</v>
      </c>
      <c r="D238" s="15">
        <f t="shared" si="209"/>
        <v>5.3795239425101919E-5</v>
      </c>
      <c r="E238" s="15">
        <f t="shared" si="209"/>
        <v>6.0834132813430203E-5</v>
      </c>
      <c r="F238" s="15">
        <f t="shared" si="209"/>
        <v>4.4731710280707955E-4</v>
      </c>
      <c r="G238" s="15">
        <f t="shared" si="209"/>
        <v>6.4618801210986196E-3</v>
      </c>
      <c r="H238" s="15">
        <f t="shared" si="209"/>
        <v>1.7394974269223259E-4</v>
      </c>
      <c r="I238" s="15">
        <f t="shared" si="209"/>
        <v>6.8957199298639374E-3</v>
      </c>
      <c r="J238" s="119">
        <f t="shared" si="210"/>
        <v>2.2772758133177869E-2</v>
      </c>
      <c r="L238" s="30">
        <v>99</v>
      </c>
      <c r="M238" s="15">
        <f t="shared" ref="M238:S238" si="217">($E$12/100)*M62*($E$6/100)</f>
        <v>1.5024341207600111</v>
      </c>
      <c r="N238" s="15">
        <f t="shared" si="217"/>
        <v>5.3492908717558005E-2</v>
      </c>
      <c r="O238" s="15">
        <f t="shared" si="217"/>
        <v>4.3784375133648227E-3</v>
      </c>
      <c r="P238" s="15">
        <f t="shared" si="217"/>
        <v>0.14471997910072171</v>
      </c>
      <c r="Q238" s="15">
        <f t="shared" si="217"/>
        <v>1.7879367953068513E-2</v>
      </c>
      <c r="R238" s="15">
        <f t="shared" si="217"/>
        <v>6.8435376722200446E-3</v>
      </c>
      <c r="S238" s="15">
        <f t="shared" si="217"/>
        <v>6.2496878558992212E-2</v>
      </c>
      <c r="T238" s="119">
        <f t="shared" si="212"/>
        <v>1.7922452302759362</v>
      </c>
    </row>
    <row r="239" spans="2:20" ht="15.75" thickBot="1" x14ac:dyDescent="0.3">
      <c r="B239" s="4" t="s">
        <v>15</v>
      </c>
      <c r="C239" s="116">
        <f>SUM(C232:C238)</f>
        <v>15.024210906930794</v>
      </c>
      <c r="D239" s="117">
        <f t="shared" ref="D239:I239" si="218">SUM(D232:D238)</f>
        <v>9.3299585469478405E-2</v>
      </c>
      <c r="E239" s="117">
        <f t="shared" si="218"/>
        <v>0.10620271963015096</v>
      </c>
      <c r="F239" s="117">
        <f t="shared" si="218"/>
        <v>0.77518059842194298</v>
      </c>
      <c r="G239" s="117">
        <f t="shared" si="218"/>
        <v>11.369646293115697</v>
      </c>
      <c r="H239" s="117">
        <f t="shared" si="218"/>
        <v>0.31066776863773127</v>
      </c>
      <c r="I239" s="118">
        <f t="shared" si="218"/>
        <v>11.458975683458812</v>
      </c>
      <c r="J239" s="100">
        <f t="shared" ref="J239" si="219">SUM(C239:I239)</f>
        <v>39.138183555664611</v>
      </c>
      <c r="L239" s="4" t="s">
        <v>15</v>
      </c>
      <c r="M239" s="116">
        <f>SUM(M232:M238)</f>
        <v>10.006302062721403</v>
      </c>
      <c r="N239" s="117">
        <f t="shared" ref="N239:S239" si="220">SUM(N232:N238)</f>
        <v>0.36550998542485119</v>
      </c>
      <c r="O239" s="117">
        <f t="shared" si="220"/>
        <v>2.9837549830600094E-2</v>
      </c>
      <c r="P239" s="117">
        <f t="shared" si="220"/>
        <v>0.93242343220625279</v>
      </c>
      <c r="Q239" s="117">
        <f t="shared" si="220"/>
        <v>0.11935019932240037</v>
      </c>
      <c r="R239" s="117">
        <f t="shared" si="220"/>
        <v>4.4756324745900154E-2</v>
      </c>
      <c r="S239" s="118">
        <f t="shared" si="220"/>
        <v>0.38042876034015122</v>
      </c>
      <c r="T239" s="100">
        <f t="shared" ref="T239" si="221">SUM(M239:S239)</f>
        <v>11.87860831459156</v>
      </c>
    </row>
    <row r="240" spans="2:20" ht="15.75" thickBot="1" x14ac:dyDescent="0.3"/>
    <row r="241" spans="2:20" ht="15.75" thickBot="1" x14ac:dyDescent="0.3">
      <c r="B241" s="174" t="s">
        <v>177</v>
      </c>
      <c r="C241" s="175"/>
      <c r="D241" s="175"/>
      <c r="E241" s="175"/>
      <c r="F241" s="175"/>
      <c r="G241" s="175"/>
      <c r="H241" s="175"/>
      <c r="I241" s="175"/>
      <c r="J241" s="176"/>
      <c r="L241" s="174" t="s">
        <v>185</v>
      </c>
      <c r="M241" s="175"/>
      <c r="N241" s="175"/>
      <c r="O241" s="175"/>
      <c r="P241" s="175"/>
      <c r="Q241" s="175"/>
      <c r="R241" s="175"/>
      <c r="S241" s="175"/>
      <c r="T241" s="176"/>
    </row>
    <row r="242" spans="2:20" ht="15.75" thickBot="1" x14ac:dyDescent="0.3">
      <c r="B242" s="3" t="s">
        <v>16</v>
      </c>
      <c r="C242" s="4">
        <v>93</v>
      </c>
      <c r="D242" s="7">
        <v>94</v>
      </c>
      <c r="E242" s="7">
        <v>95</v>
      </c>
      <c r="F242" s="7">
        <v>96</v>
      </c>
      <c r="G242" s="7">
        <v>97</v>
      </c>
      <c r="H242" s="7">
        <v>98</v>
      </c>
      <c r="I242" s="8">
        <v>99</v>
      </c>
      <c r="J242" s="97" t="s">
        <v>15</v>
      </c>
      <c r="L242" s="3" t="s">
        <v>16</v>
      </c>
      <c r="M242" s="4">
        <v>93</v>
      </c>
      <c r="N242" s="7">
        <v>94</v>
      </c>
      <c r="O242" s="7">
        <v>95</v>
      </c>
      <c r="P242" s="7">
        <v>96</v>
      </c>
      <c r="Q242" s="7">
        <v>97</v>
      </c>
      <c r="R242" s="7">
        <v>98</v>
      </c>
      <c r="S242" s="8">
        <v>99</v>
      </c>
      <c r="T242" s="97" t="s">
        <v>15</v>
      </c>
    </row>
    <row r="243" spans="2:20" x14ac:dyDescent="0.25">
      <c r="B243" s="11">
        <v>93</v>
      </c>
      <c r="C243" s="15">
        <f>($E$11/100)*C67*($E$5/100)</f>
        <v>0</v>
      </c>
      <c r="D243" s="15">
        <f t="shared" ref="D243:I243" si="222">($E$11/100)*D67*($E$5/100)</f>
        <v>0</v>
      </c>
      <c r="E243" s="15">
        <f t="shared" si="222"/>
        <v>0</v>
      </c>
      <c r="F243" s="15">
        <f t="shared" si="222"/>
        <v>0</v>
      </c>
      <c r="G243" s="15">
        <f t="shared" si="222"/>
        <v>0</v>
      </c>
      <c r="H243" s="15">
        <f t="shared" si="222"/>
        <v>0</v>
      </c>
      <c r="I243" s="15">
        <f t="shared" si="222"/>
        <v>0</v>
      </c>
      <c r="J243" s="101">
        <f>SUM(C243:I243)</f>
        <v>0</v>
      </c>
      <c r="L243" s="11">
        <v>93</v>
      </c>
      <c r="M243" s="15">
        <f>($E$11/100)*M67*($G$5/100)</f>
        <v>21.636086550494493</v>
      </c>
      <c r="N243" s="15">
        <f t="shared" ref="N243:S243" si="223">($E$11/100)*N67*($G$5/100)</f>
        <v>0.72418706874448402</v>
      </c>
      <c r="O243" s="15">
        <f t="shared" si="223"/>
        <v>5.9823010261315764E-2</v>
      </c>
      <c r="P243" s="15">
        <f t="shared" si="223"/>
        <v>1.8402317571311801</v>
      </c>
      <c r="Q243" s="15">
        <f t="shared" si="223"/>
        <v>0.23030691246622428</v>
      </c>
      <c r="R243" s="15">
        <f t="shared" si="223"/>
        <v>8.5262603793510902E-2</v>
      </c>
      <c r="S243" s="15">
        <f t="shared" si="223"/>
        <v>0.74158265020053471</v>
      </c>
      <c r="T243" s="101">
        <f>SUM(M243:S243)</f>
        <v>25.317480553091741</v>
      </c>
    </row>
    <row r="244" spans="2:20" x14ac:dyDescent="0.25">
      <c r="B244" s="79">
        <v>94</v>
      </c>
      <c r="C244" s="15">
        <f t="shared" ref="C244:I249" si="224">($E$11/100)*C68*($E$5/100)</f>
        <v>0</v>
      </c>
      <c r="D244" s="15">
        <f t="shared" si="224"/>
        <v>0</v>
      </c>
      <c r="E244" s="15">
        <f t="shared" si="224"/>
        <v>0</v>
      </c>
      <c r="F244" s="15">
        <f t="shared" si="224"/>
        <v>0</v>
      </c>
      <c r="G244" s="15">
        <f t="shared" si="224"/>
        <v>0</v>
      </c>
      <c r="H244" s="15">
        <f t="shared" si="224"/>
        <v>0</v>
      </c>
      <c r="I244" s="15">
        <f t="shared" si="224"/>
        <v>0</v>
      </c>
      <c r="J244" s="102">
        <f t="shared" ref="J244:J249" si="225">SUM(C244:I244)</f>
        <v>0</v>
      </c>
      <c r="L244" s="79">
        <v>94</v>
      </c>
      <c r="M244" s="15">
        <f t="shared" ref="M244:S249" si="226">($E$11/100)*M68*($G$5/100)</f>
        <v>32.851372848261832</v>
      </c>
      <c r="N244" s="15">
        <f t="shared" si="226"/>
        <v>1.3530703165994793</v>
      </c>
      <c r="O244" s="15">
        <f t="shared" si="226"/>
        <v>0.10030385174549865</v>
      </c>
      <c r="P244" s="15">
        <f t="shared" si="226"/>
        <v>2.914316141447733</v>
      </c>
      <c r="Q244" s="15">
        <f t="shared" si="226"/>
        <v>0.37227331488497328</v>
      </c>
      <c r="R244" s="15">
        <f t="shared" si="226"/>
        <v>0.1377707273451573</v>
      </c>
      <c r="S244" s="15">
        <f t="shared" si="226"/>
        <v>1.1782985114015576</v>
      </c>
      <c r="T244" s="102">
        <f t="shared" ref="T244:T249" si="227">SUM(M244:S244)</f>
        <v>38.907405711686231</v>
      </c>
    </row>
    <row r="245" spans="2:20" x14ac:dyDescent="0.25">
      <c r="B245" s="79">
        <v>95</v>
      </c>
      <c r="C245" s="15">
        <f t="shared" si="224"/>
        <v>0.67118649027799393</v>
      </c>
      <c r="D245" s="15">
        <f t="shared" si="224"/>
        <v>4.2934894177725797E-3</v>
      </c>
      <c r="E245" s="15">
        <f t="shared" si="224"/>
        <v>5.0672523442830963E-3</v>
      </c>
      <c r="F245" s="15">
        <f t="shared" si="224"/>
        <v>3.3200312519345153E-2</v>
      </c>
      <c r="G245" s="15">
        <f t="shared" si="224"/>
        <v>0.48788032940242315</v>
      </c>
      <c r="H245" s="15">
        <f t="shared" si="224"/>
        <v>1.284662359010643E-2</v>
      </c>
      <c r="I245" s="15">
        <f t="shared" si="224"/>
        <v>0.48826475913168554</v>
      </c>
      <c r="J245" s="102">
        <f t="shared" si="225"/>
        <v>1.7027392566836099</v>
      </c>
      <c r="L245" s="79">
        <v>95</v>
      </c>
      <c r="M245" s="15">
        <f t="shared" si="226"/>
        <v>24.410349166824076</v>
      </c>
      <c r="N245" s="15">
        <f t="shared" si="226"/>
        <v>0.91412289681464909</v>
      </c>
      <c r="O245" s="15">
        <f t="shared" si="226"/>
        <v>8.0116392114358184E-2</v>
      </c>
      <c r="P245" s="15">
        <f t="shared" si="226"/>
        <v>2.2017755812578064</v>
      </c>
      <c r="Q245" s="15">
        <f t="shared" si="226"/>
        <v>0.27956391318132084</v>
      </c>
      <c r="R245" s="15">
        <f t="shared" si="226"/>
        <v>0.10329204754407335</v>
      </c>
      <c r="S245" s="15">
        <f t="shared" si="226"/>
        <v>0.88182304067306294</v>
      </c>
      <c r="T245" s="102">
        <f t="shared" si="227"/>
        <v>28.871043038409347</v>
      </c>
    </row>
    <row r="246" spans="2:20" x14ac:dyDescent="0.25">
      <c r="B246" s="79">
        <v>96</v>
      </c>
      <c r="C246" s="15">
        <f t="shared" si="224"/>
        <v>113.71420175687895</v>
      </c>
      <c r="D246" s="15">
        <f t="shared" si="224"/>
        <v>0.70269045476720193</v>
      </c>
      <c r="E246" s="15">
        <f t="shared" si="224"/>
        <v>0.80580842155877752</v>
      </c>
      <c r="F246" s="15">
        <f t="shared" si="224"/>
        <v>5.9911715536520775</v>
      </c>
      <c r="G246" s="15">
        <f t="shared" si="224"/>
        <v>83.438169753402889</v>
      </c>
      <c r="H246" s="15">
        <f t="shared" si="224"/>
        <v>2.2266199891962475</v>
      </c>
      <c r="I246" s="15">
        <f t="shared" si="224"/>
        <v>86.676300798072333</v>
      </c>
      <c r="J246" s="102">
        <f t="shared" si="225"/>
        <v>293.5549627275285</v>
      </c>
      <c r="L246" s="79">
        <v>96</v>
      </c>
      <c r="M246" s="15">
        <f t="shared" si="226"/>
        <v>40.331936867478213</v>
      </c>
      <c r="N246" s="15">
        <f t="shared" si="226"/>
        <v>1.4290621772250838</v>
      </c>
      <c r="O246" s="15">
        <f t="shared" si="226"/>
        <v>0.11961259178319425</v>
      </c>
      <c r="P246" s="15">
        <f t="shared" si="226"/>
        <v>4.0242510942193572</v>
      </c>
      <c r="Q246" s="15">
        <f t="shared" si="226"/>
        <v>0.46890421215494971</v>
      </c>
      <c r="R246" s="15">
        <f t="shared" si="226"/>
        <v>0.1769941609463809</v>
      </c>
      <c r="S246" s="15">
        <f t="shared" si="226"/>
        <v>1.5699799608300968</v>
      </c>
      <c r="T246" s="102">
        <f t="shared" si="227"/>
        <v>48.120741064637272</v>
      </c>
    </row>
    <row r="247" spans="2:20" x14ac:dyDescent="0.25">
      <c r="B247" s="79">
        <v>97</v>
      </c>
      <c r="C247" s="15">
        <f t="shared" si="224"/>
        <v>12.228581971305069</v>
      </c>
      <c r="D247" s="15">
        <f t="shared" si="224"/>
        <v>7.6198142588575837E-2</v>
      </c>
      <c r="E247" s="15">
        <f t="shared" si="224"/>
        <v>8.6259829115174991E-2</v>
      </c>
      <c r="F247" s="15">
        <f t="shared" si="224"/>
        <v>0.61775879923470511</v>
      </c>
      <c r="G247" s="15">
        <f t="shared" si="224"/>
        <v>9.9100481499577722</v>
      </c>
      <c r="H247" s="15">
        <f t="shared" si="224"/>
        <v>0.25341605167376768</v>
      </c>
      <c r="I247" s="15">
        <f t="shared" si="224"/>
        <v>9.2902812863946895</v>
      </c>
      <c r="J247" s="102">
        <f t="shared" si="225"/>
        <v>32.462544230269749</v>
      </c>
      <c r="L247" s="79">
        <v>97</v>
      </c>
      <c r="M247" s="15">
        <f t="shared" si="226"/>
        <v>32.471701730139387</v>
      </c>
      <c r="N247" s="15">
        <f t="shared" si="226"/>
        <v>1.16599690478644</v>
      </c>
      <c r="O247" s="15">
        <f t="shared" si="226"/>
        <v>9.5599915955710962E-2</v>
      </c>
      <c r="P247" s="15">
        <f t="shared" si="226"/>
        <v>3.0292443695206157</v>
      </c>
      <c r="Q247" s="15">
        <f t="shared" si="226"/>
        <v>0.4425674507506166</v>
      </c>
      <c r="R247" s="15">
        <f t="shared" si="226"/>
        <v>0.15603337733569764</v>
      </c>
      <c r="S247" s="15">
        <f t="shared" si="226"/>
        <v>1.2573536448020892</v>
      </c>
      <c r="T247" s="102">
        <f t="shared" si="227"/>
        <v>38.618497393290554</v>
      </c>
    </row>
    <row r="248" spans="2:20" x14ac:dyDescent="0.25">
      <c r="B248" s="79">
        <v>98</v>
      </c>
      <c r="C248" s="15">
        <f t="shared" si="224"/>
        <v>145.29411098114514</v>
      </c>
      <c r="D248" s="15">
        <f t="shared" si="224"/>
        <v>0.90535512261161133</v>
      </c>
      <c r="E248" s="15">
        <f t="shared" si="224"/>
        <v>1.0249300689971461</v>
      </c>
      <c r="F248" s="15">
        <f t="shared" si="224"/>
        <v>7.3870922049127845</v>
      </c>
      <c r="G248" s="15">
        <f t="shared" si="224"/>
        <v>111.93361695876312</v>
      </c>
      <c r="H248" s="15">
        <f t="shared" si="224"/>
        <v>3.129680726282579</v>
      </c>
      <c r="I248" s="15">
        <f t="shared" si="224"/>
        <v>110.92462943693431</v>
      </c>
      <c r="J248" s="102">
        <f t="shared" si="225"/>
        <v>380.59941549964668</v>
      </c>
      <c r="L248" s="79">
        <v>98</v>
      </c>
      <c r="M248" s="15">
        <f t="shared" si="226"/>
        <v>25.975112815654935</v>
      </c>
      <c r="N248" s="15">
        <f t="shared" si="226"/>
        <v>0.93272594065033065</v>
      </c>
      <c r="O248" s="15">
        <f t="shared" si="226"/>
        <v>7.6477180597901706E-2</v>
      </c>
      <c r="P248" s="15">
        <f t="shared" si="226"/>
        <v>2.4481553319473859</v>
      </c>
      <c r="Q248" s="15">
        <f t="shared" si="226"/>
        <v>0.32647688602327479</v>
      </c>
      <c r="R248" s="15">
        <f t="shared" si="226"/>
        <v>0.13278233636185788</v>
      </c>
      <c r="S248" s="15">
        <f t="shared" si="226"/>
        <v>1.0137091688819826</v>
      </c>
      <c r="T248" s="102">
        <f t="shared" si="227"/>
        <v>30.905439660117672</v>
      </c>
    </row>
    <row r="249" spans="2:20" ht="15.75" thickBot="1" x14ac:dyDescent="0.3">
      <c r="B249" s="30">
        <v>99</v>
      </c>
      <c r="C249" s="15">
        <f t="shared" si="224"/>
        <v>0.15716802412217015</v>
      </c>
      <c r="D249" s="15">
        <f t="shared" si="224"/>
        <v>9.7414867988101248E-4</v>
      </c>
      <c r="E249" s="15">
        <f t="shared" si="224"/>
        <v>1.1016121650395823E-3</v>
      </c>
      <c r="F249" s="15">
        <f t="shared" si="224"/>
        <v>8.1002216895866164E-3</v>
      </c>
      <c r="G249" s="15">
        <f t="shared" si="224"/>
        <v>0.11701466629369223</v>
      </c>
      <c r="H249" s="15">
        <f t="shared" si="224"/>
        <v>3.1499611121762229E-3</v>
      </c>
      <c r="I249" s="15">
        <f t="shared" si="224"/>
        <v>0.12487083500871356</v>
      </c>
      <c r="J249" s="119">
        <f t="shared" si="225"/>
        <v>0.41237946907125944</v>
      </c>
      <c r="L249" s="30">
        <v>99</v>
      </c>
      <c r="M249" s="15">
        <f t="shared" si="226"/>
        <v>31.391283118858112</v>
      </c>
      <c r="N249" s="15">
        <f t="shared" si="226"/>
        <v>1.1176603480987652</v>
      </c>
      <c r="O249" s="15">
        <f t="shared" si="226"/>
        <v>9.1481396555835232E-2</v>
      </c>
      <c r="P249" s="15">
        <f t="shared" si="226"/>
        <v>3.0237238186576323</v>
      </c>
      <c r="Q249" s="15">
        <f t="shared" si="226"/>
        <v>0.37356466659389959</v>
      </c>
      <c r="R249" s="15">
        <f t="shared" si="226"/>
        <v>0.14298625519404434</v>
      </c>
      <c r="S249" s="15">
        <f t="shared" si="226"/>
        <v>1.3057858456368163</v>
      </c>
      <c r="T249" s="119">
        <f t="shared" si="227"/>
        <v>37.446485449595109</v>
      </c>
    </row>
    <row r="250" spans="2:20" ht="15.75" thickBot="1" x14ac:dyDescent="0.3">
      <c r="B250" s="4" t="s">
        <v>15</v>
      </c>
      <c r="C250" s="116">
        <f>SUM(C243:C249)</f>
        <v>272.06524922372932</v>
      </c>
      <c r="D250" s="117">
        <f t="shared" ref="D250:I250" si="228">SUM(D243:D249)</f>
        <v>1.6895113580650429</v>
      </c>
      <c r="E250" s="117">
        <f t="shared" si="228"/>
        <v>1.9231671841804212</v>
      </c>
      <c r="F250" s="117">
        <f t="shared" si="228"/>
        <v>14.037323092008499</v>
      </c>
      <c r="G250" s="117">
        <f t="shared" si="228"/>
        <v>205.88672985781992</v>
      </c>
      <c r="H250" s="117">
        <f t="shared" si="228"/>
        <v>5.6257133518548761</v>
      </c>
      <c r="I250" s="118">
        <f t="shared" si="228"/>
        <v>207.50434711554175</v>
      </c>
      <c r="J250" s="100">
        <f t="shared" ref="J250" si="229">SUM(C250:I250)</f>
        <v>708.73204118319973</v>
      </c>
      <c r="L250" s="4" t="s">
        <v>15</v>
      </c>
      <c r="M250" s="116">
        <f>SUM(M243:M249)</f>
        <v>209.06784309771103</v>
      </c>
      <c r="N250" s="117">
        <f t="shared" ref="N250:S250" si="230">SUM(N243:N249)</f>
        <v>7.6368256529192315</v>
      </c>
      <c r="O250" s="117">
        <f t="shared" si="230"/>
        <v>0.62341433901381471</v>
      </c>
      <c r="P250" s="117">
        <f t="shared" si="230"/>
        <v>19.481698094181709</v>
      </c>
      <c r="Q250" s="117">
        <f t="shared" si="230"/>
        <v>2.4936573560552593</v>
      </c>
      <c r="R250" s="117">
        <f t="shared" si="230"/>
        <v>0.93512150852072229</v>
      </c>
      <c r="S250" s="118">
        <f t="shared" si="230"/>
        <v>7.9485328224261398</v>
      </c>
      <c r="T250" s="100">
        <f t="shared" ref="T250" si="231">SUM(M250:S250)</f>
        <v>248.18709287082791</v>
      </c>
    </row>
    <row r="251" spans="2:20" ht="15.75" thickBot="1" x14ac:dyDescent="0.3">
      <c r="B251" s="29"/>
      <c r="C251" s="15"/>
      <c r="D251" s="15"/>
      <c r="E251" s="15"/>
      <c r="F251" s="15"/>
      <c r="G251" s="15"/>
      <c r="H251" s="15"/>
      <c r="I251" s="15"/>
      <c r="J251" s="144"/>
      <c r="L251" s="29"/>
      <c r="M251" s="15"/>
      <c r="N251" s="15"/>
      <c r="O251" s="15"/>
      <c r="P251" s="15"/>
      <c r="Q251" s="15"/>
      <c r="R251" s="15"/>
      <c r="S251" s="15"/>
      <c r="T251" s="144"/>
    </row>
    <row r="252" spans="2:20" ht="15.75" thickBot="1" x14ac:dyDescent="0.3">
      <c r="B252" s="174" t="s">
        <v>179</v>
      </c>
      <c r="C252" s="175"/>
      <c r="D252" s="175"/>
      <c r="E252" s="175"/>
      <c r="F252" s="175"/>
      <c r="G252" s="175"/>
      <c r="H252" s="175"/>
      <c r="I252" s="175"/>
      <c r="J252" s="176"/>
      <c r="L252" s="174" t="s">
        <v>187</v>
      </c>
      <c r="M252" s="175"/>
      <c r="N252" s="175"/>
      <c r="O252" s="175"/>
      <c r="P252" s="175"/>
      <c r="Q252" s="175"/>
      <c r="R252" s="175"/>
      <c r="S252" s="175"/>
      <c r="T252" s="176"/>
    </row>
    <row r="253" spans="2:20" ht="15.75" thickBot="1" x14ac:dyDescent="0.3">
      <c r="B253" s="3" t="s">
        <v>16</v>
      </c>
      <c r="C253" s="4">
        <v>93</v>
      </c>
      <c r="D253" s="7">
        <v>94</v>
      </c>
      <c r="E253" s="7">
        <v>95</v>
      </c>
      <c r="F253" s="7">
        <v>96</v>
      </c>
      <c r="G253" s="7">
        <v>97</v>
      </c>
      <c r="H253" s="7">
        <v>98</v>
      </c>
      <c r="I253" s="8">
        <v>99</v>
      </c>
      <c r="J253" s="97" t="s">
        <v>15</v>
      </c>
      <c r="L253" s="3" t="s">
        <v>16</v>
      </c>
      <c r="M253" s="4">
        <v>93</v>
      </c>
      <c r="N253" s="7">
        <v>94</v>
      </c>
      <c r="O253" s="7">
        <v>95</v>
      </c>
      <c r="P253" s="7">
        <v>96</v>
      </c>
      <c r="Q253" s="7">
        <v>97</v>
      </c>
      <c r="R253" s="7">
        <v>98</v>
      </c>
      <c r="S253" s="8">
        <v>99</v>
      </c>
      <c r="T253" s="97" t="s">
        <v>15</v>
      </c>
    </row>
    <row r="254" spans="2:20" x14ac:dyDescent="0.25">
      <c r="B254" s="11">
        <v>93</v>
      </c>
      <c r="C254" s="15">
        <f>($E$11/100)*C67*($E$6/100)</f>
        <v>0</v>
      </c>
      <c r="D254" s="15">
        <f t="shared" ref="D254:I254" si="232">($E$11/100)*D67*($E$6/100)</f>
        <v>0</v>
      </c>
      <c r="E254" s="15">
        <f t="shared" si="232"/>
        <v>0</v>
      </c>
      <c r="F254" s="15">
        <f t="shared" si="232"/>
        <v>0</v>
      </c>
      <c r="G254" s="15">
        <f t="shared" si="232"/>
        <v>0</v>
      </c>
      <c r="H254" s="15">
        <f t="shared" si="232"/>
        <v>0</v>
      </c>
      <c r="I254" s="15">
        <f t="shared" si="232"/>
        <v>0</v>
      </c>
      <c r="J254" s="101">
        <f>SUM(C254:I254)</f>
        <v>0</v>
      </c>
      <c r="L254" s="11">
        <v>93</v>
      </c>
      <c r="M254" s="15">
        <f>($E$11/100)*M67*($G$6/100)</f>
        <v>4.1211593429513327</v>
      </c>
      <c r="N254" s="15">
        <f t="shared" ref="N254:S254" si="233">($E$11/100)*N67*($G$6/100)</f>
        <v>0.13794039404656841</v>
      </c>
      <c r="O254" s="15">
        <f t="shared" si="233"/>
        <v>1.1394859097393479E-2</v>
      </c>
      <c r="P254" s="15">
        <f t="shared" si="233"/>
        <v>0.35052033469165339</v>
      </c>
      <c r="Q254" s="15">
        <f t="shared" si="233"/>
        <v>4.3867983326899868E-2</v>
      </c>
      <c r="R254" s="15">
        <f t="shared" si="233"/>
        <v>1.6240495960668743E-2</v>
      </c>
      <c r="S254" s="15">
        <f t="shared" si="233"/>
        <v>0.14125383813343517</v>
      </c>
      <c r="T254" s="101">
        <f>SUM(M254:S254)</f>
        <v>4.8223772482079514</v>
      </c>
    </row>
    <row r="255" spans="2:20" x14ac:dyDescent="0.25">
      <c r="B255" s="79">
        <v>94</v>
      </c>
      <c r="C255" s="15">
        <f t="shared" ref="C255:I260" si="234">($E$11/100)*C68*($E$6/100)</f>
        <v>0</v>
      </c>
      <c r="D255" s="15">
        <f t="shared" si="234"/>
        <v>0</v>
      </c>
      <c r="E255" s="15">
        <f t="shared" si="234"/>
        <v>0</v>
      </c>
      <c r="F255" s="15">
        <f t="shared" si="234"/>
        <v>0</v>
      </c>
      <c r="G255" s="15">
        <f t="shared" si="234"/>
        <v>0</v>
      </c>
      <c r="H255" s="15">
        <f t="shared" si="234"/>
        <v>0</v>
      </c>
      <c r="I255" s="15">
        <f t="shared" si="234"/>
        <v>0</v>
      </c>
      <c r="J255" s="102">
        <f t="shared" ref="J255:J260" si="235">SUM(C255:I255)</f>
        <v>0</v>
      </c>
      <c r="L255" s="79">
        <v>94</v>
      </c>
      <c r="M255" s="15">
        <f t="shared" ref="M255:S260" si="236">($E$11/100)*M68*($G$6/100)</f>
        <v>6.257404352049873</v>
      </c>
      <c r="N255" s="15">
        <f t="shared" si="236"/>
        <v>0.2577276793522818</v>
      </c>
      <c r="O255" s="15">
        <f t="shared" si="236"/>
        <v>1.910549557057117E-2</v>
      </c>
      <c r="P255" s="15">
        <f t="shared" si="236"/>
        <v>0.55510783646623485</v>
      </c>
      <c r="Q255" s="15">
        <f t="shared" si="236"/>
        <v>7.0909202835233012E-2</v>
      </c>
      <c r="R255" s="15">
        <f t="shared" si="236"/>
        <v>2.6242043303839488E-2</v>
      </c>
      <c r="S255" s="15">
        <f t="shared" si="236"/>
        <v>0.22443781169553478</v>
      </c>
      <c r="T255" s="102">
        <f t="shared" ref="T255:T260" si="237">SUM(M255:S255)</f>
        <v>7.4109344212735682</v>
      </c>
    </row>
    <row r="256" spans="2:20" x14ac:dyDescent="0.25">
      <c r="B256" s="79">
        <v>95</v>
      </c>
      <c r="C256" s="15">
        <f t="shared" si="234"/>
        <v>4.2841690868808124E-2</v>
      </c>
      <c r="D256" s="15">
        <f t="shared" si="234"/>
        <v>2.7405251602803703E-4</v>
      </c>
      <c r="E256" s="15">
        <f t="shared" si="234"/>
        <v>3.2344163899679341E-4</v>
      </c>
      <c r="F256" s="15">
        <f t="shared" si="234"/>
        <v>2.1191688842135204E-3</v>
      </c>
      <c r="G256" s="15">
        <f t="shared" si="234"/>
        <v>3.1141297621431266E-2</v>
      </c>
      <c r="H256" s="15">
        <f t="shared" si="234"/>
        <v>8.1999725043232531E-4</v>
      </c>
      <c r="I256" s="15">
        <f t="shared" si="234"/>
        <v>3.1165835689256526E-2</v>
      </c>
      <c r="J256" s="102">
        <f t="shared" si="235"/>
        <v>0.10868548446916661</v>
      </c>
      <c r="L256" s="79">
        <v>95</v>
      </c>
      <c r="M256" s="15">
        <f t="shared" si="236"/>
        <v>4.6495903174903006</v>
      </c>
      <c r="N256" s="15">
        <f t="shared" si="236"/>
        <v>0.17411864701231414</v>
      </c>
      <c r="O256" s="15">
        <f t="shared" si="236"/>
        <v>1.5260265164639655E-2</v>
      </c>
      <c r="P256" s="15">
        <f t="shared" si="236"/>
        <v>0.41938582500148691</v>
      </c>
      <c r="Q256" s="15">
        <f t="shared" si="236"/>
        <v>5.3250269177394449E-2</v>
      </c>
      <c r="R256" s="15">
        <f t="shared" si="236"/>
        <v>1.967467572268064E-2</v>
      </c>
      <c r="S256" s="15">
        <f t="shared" si="236"/>
        <v>0.1679662934615358</v>
      </c>
      <c r="T256" s="102">
        <f t="shared" si="237"/>
        <v>5.4992462930303523</v>
      </c>
    </row>
    <row r="257" spans="2:20" x14ac:dyDescent="0.25">
      <c r="B257" s="79">
        <v>96</v>
      </c>
      <c r="C257" s="15">
        <f t="shared" si="234"/>
        <v>7.2583533036305719</v>
      </c>
      <c r="D257" s="15">
        <f t="shared" si="234"/>
        <v>4.4852582219183104E-2</v>
      </c>
      <c r="E257" s="15">
        <f t="shared" si="234"/>
        <v>5.1434580099496439E-2</v>
      </c>
      <c r="F257" s="15">
        <f t="shared" si="234"/>
        <v>0.38241520555226027</v>
      </c>
      <c r="G257" s="15">
        <f t="shared" si="234"/>
        <v>5.3258406225576316</v>
      </c>
      <c r="H257" s="15">
        <f t="shared" si="234"/>
        <v>0.1421246801614626</v>
      </c>
      <c r="I257" s="15">
        <f t="shared" si="234"/>
        <v>5.5325298381748302</v>
      </c>
      <c r="J257" s="102">
        <f t="shared" si="235"/>
        <v>18.737550812395437</v>
      </c>
      <c r="L257" s="79">
        <v>96</v>
      </c>
      <c r="M257" s="15">
        <f t="shared" si="236"/>
        <v>7.6822736890434697</v>
      </c>
      <c r="N257" s="15">
        <f t="shared" si="236"/>
        <v>0.27220231947144458</v>
      </c>
      <c r="O257" s="15">
        <f t="shared" si="236"/>
        <v>2.2783350815846527E-2</v>
      </c>
      <c r="P257" s="15">
        <f t="shared" si="236"/>
        <v>0.76652401794654423</v>
      </c>
      <c r="Q257" s="15">
        <f t="shared" si="236"/>
        <v>8.9315088029514239E-2</v>
      </c>
      <c r="R257" s="15">
        <f t="shared" si="236"/>
        <v>3.3713173513596366E-2</v>
      </c>
      <c r="S257" s="15">
        <f t="shared" si="236"/>
        <v>0.29904380206287562</v>
      </c>
      <c r="T257" s="102">
        <f t="shared" si="237"/>
        <v>9.1658554408832913</v>
      </c>
    </row>
    <row r="258" spans="2:20" x14ac:dyDescent="0.25">
      <c r="B258" s="79">
        <v>97</v>
      </c>
      <c r="C258" s="15">
        <f t="shared" si="234"/>
        <v>0.78054778540245129</v>
      </c>
      <c r="D258" s="15">
        <f t="shared" si="234"/>
        <v>4.8637112290580327E-3</v>
      </c>
      <c r="E258" s="15">
        <f t="shared" si="234"/>
        <v>5.5059465392664885E-3</v>
      </c>
      <c r="F258" s="15">
        <f t="shared" si="234"/>
        <v>3.9431412717108844E-2</v>
      </c>
      <c r="G258" s="15">
        <f t="shared" si="234"/>
        <v>0.63255626489092165</v>
      </c>
      <c r="H258" s="15">
        <f t="shared" si="234"/>
        <v>1.6175492660027723E-2</v>
      </c>
      <c r="I258" s="15">
        <f t="shared" si="234"/>
        <v>0.59299667785498023</v>
      </c>
      <c r="J258" s="102">
        <f t="shared" si="235"/>
        <v>2.0720772912938141</v>
      </c>
      <c r="L258" s="79">
        <v>97</v>
      </c>
      <c r="M258" s="15">
        <f t="shared" si="236"/>
        <v>6.1850860438360735</v>
      </c>
      <c r="N258" s="15">
        <f t="shared" si="236"/>
        <v>0.22209464853075048</v>
      </c>
      <c r="O258" s="15">
        <f t="shared" si="236"/>
        <v>1.8209507801087804E-2</v>
      </c>
      <c r="P258" s="15">
        <f t="shared" si="236"/>
        <v>0.5769989275277364</v>
      </c>
      <c r="Q258" s="15">
        <f t="shared" si="236"/>
        <v>8.4298562047736503E-2</v>
      </c>
      <c r="R258" s="15">
        <f t="shared" si="236"/>
        <v>2.972064330203765E-2</v>
      </c>
      <c r="S258" s="15">
        <f t="shared" si="236"/>
        <v>0.23949593234325509</v>
      </c>
      <c r="T258" s="102">
        <f t="shared" si="237"/>
        <v>7.355904265388677</v>
      </c>
    </row>
    <row r="259" spans="2:20" x14ac:dyDescent="0.25">
      <c r="B259" s="79">
        <v>98</v>
      </c>
      <c r="C259" s="15">
        <f t="shared" si="234"/>
        <v>9.2740921902858595</v>
      </c>
      <c r="D259" s="15">
        <f t="shared" si="234"/>
        <v>5.7788624847549666E-2</v>
      </c>
      <c r="E259" s="15">
        <f t="shared" si="234"/>
        <v>6.5421068233860402E-2</v>
      </c>
      <c r="F259" s="15">
        <f t="shared" si="234"/>
        <v>0.47151652371783731</v>
      </c>
      <c r="G259" s="15">
        <f t="shared" si="234"/>
        <v>7.1446989548146673</v>
      </c>
      <c r="H259" s="15">
        <f t="shared" si="234"/>
        <v>0.19976685486910081</v>
      </c>
      <c r="I259" s="15">
        <f t="shared" si="234"/>
        <v>7.0802954959745303</v>
      </c>
      <c r="J259" s="102">
        <f t="shared" si="235"/>
        <v>24.293579712743401</v>
      </c>
      <c r="L259" s="79">
        <v>98</v>
      </c>
      <c r="M259" s="15">
        <f t="shared" si="236"/>
        <v>4.9476405363152258</v>
      </c>
      <c r="N259" s="15">
        <f t="shared" si="236"/>
        <v>0.17766208393339633</v>
      </c>
      <c r="O259" s="15">
        <f t="shared" si="236"/>
        <v>1.4567082018647946E-2</v>
      </c>
      <c r="P259" s="15">
        <f t="shared" si="236"/>
        <v>0.46631530132331167</v>
      </c>
      <c r="Q259" s="15">
        <f t="shared" si="236"/>
        <v>6.2186073528242826E-2</v>
      </c>
      <c r="R259" s="15">
        <f t="shared" si="236"/>
        <v>2.5291873592734836E-2</v>
      </c>
      <c r="S259" s="15">
        <f t="shared" si="236"/>
        <v>0.19308746073942526</v>
      </c>
      <c r="T259" s="102">
        <f t="shared" si="237"/>
        <v>5.8867504114509854</v>
      </c>
    </row>
    <row r="260" spans="2:20" ht="15.75" thickBot="1" x14ac:dyDescent="0.3">
      <c r="B260" s="30">
        <v>99</v>
      </c>
      <c r="C260" s="15">
        <f t="shared" si="234"/>
        <v>1.003200153971299E-2</v>
      </c>
      <c r="D260" s="15">
        <f t="shared" si="234"/>
        <v>6.2179702971128454E-5</v>
      </c>
      <c r="E260" s="15">
        <f t="shared" si="234"/>
        <v>7.0315670108909517E-5</v>
      </c>
      <c r="F260" s="15">
        <f t="shared" si="234"/>
        <v>5.1703542699489051E-4</v>
      </c>
      <c r="G260" s="15">
        <f t="shared" si="234"/>
        <v>7.4690212527888664E-3</v>
      </c>
      <c r="H260" s="15">
        <f t="shared" si="234"/>
        <v>2.0106134758571636E-4</v>
      </c>
      <c r="I260" s="15">
        <f t="shared" si="234"/>
        <v>7.9704788303434186E-3</v>
      </c>
      <c r="J260" s="119">
        <f t="shared" si="235"/>
        <v>2.6322093770505917E-2</v>
      </c>
      <c r="L260" s="30">
        <v>99</v>
      </c>
      <c r="M260" s="15">
        <f t="shared" si="236"/>
        <v>5.9792920226396404</v>
      </c>
      <c r="N260" s="15">
        <f t="shared" si="236"/>
        <v>0.21288768535214575</v>
      </c>
      <c r="O260" s="15">
        <f t="shared" si="236"/>
        <v>1.7425027915397188E-2</v>
      </c>
      <c r="P260" s="15">
        <f t="shared" si="236"/>
        <v>0.57594739403002526</v>
      </c>
      <c r="Q260" s="15">
        <f t="shared" si="236"/>
        <v>7.115517458931421E-2</v>
      </c>
      <c r="R260" s="15">
        <f t="shared" si="236"/>
        <v>2.7235477179817971E-2</v>
      </c>
      <c r="S260" s="15">
        <f t="shared" si="236"/>
        <v>0.24872111345463169</v>
      </c>
      <c r="T260" s="119">
        <f t="shared" si="237"/>
        <v>7.1326638951609729</v>
      </c>
    </row>
    <row r="261" spans="2:20" ht="15.75" thickBot="1" x14ac:dyDescent="0.3">
      <c r="B261" s="4" t="s">
        <v>15</v>
      </c>
      <c r="C261" s="116">
        <f>SUM(C254:C260)</f>
        <v>17.365866971727407</v>
      </c>
      <c r="D261" s="117">
        <f t="shared" ref="D261:I261" si="238">SUM(D254:D260)</f>
        <v>0.10784115051478997</v>
      </c>
      <c r="E261" s="117">
        <f t="shared" si="238"/>
        <v>0.12275535218172905</v>
      </c>
      <c r="F261" s="117">
        <f t="shared" si="238"/>
        <v>0.89599934629841493</v>
      </c>
      <c r="G261" s="117">
        <f t="shared" si="238"/>
        <v>13.14170616113744</v>
      </c>
      <c r="H261" s="117">
        <f t="shared" si="238"/>
        <v>0.35908808628860917</v>
      </c>
      <c r="I261" s="118">
        <f t="shared" si="238"/>
        <v>13.244958326523941</v>
      </c>
      <c r="J261" s="100">
        <f t="shared" ref="J261" si="239">SUM(C261:I261)</f>
        <v>45.238215394672331</v>
      </c>
      <c r="L261" s="4" t="s">
        <v>15</v>
      </c>
      <c r="M261" s="116">
        <f>SUM(M254:M260)</f>
        <v>39.822446304325915</v>
      </c>
      <c r="N261" s="117">
        <f t="shared" ref="N261:S261" si="240">SUM(N254:N260)</f>
        <v>1.4546334576989015</v>
      </c>
      <c r="O261" s="117">
        <f t="shared" si="240"/>
        <v>0.11874558838358376</v>
      </c>
      <c r="P261" s="117">
        <f t="shared" si="240"/>
        <v>3.7107996369869931</v>
      </c>
      <c r="Q261" s="117">
        <f t="shared" si="240"/>
        <v>0.47498235353433516</v>
      </c>
      <c r="R261" s="117">
        <f t="shared" si="240"/>
        <v>0.17811838257537568</v>
      </c>
      <c r="S261" s="118">
        <f t="shared" si="240"/>
        <v>1.5140062518906934</v>
      </c>
      <c r="T261" s="100">
        <f t="shared" ref="T261" si="241">SUM(M261:S261)</f>
        <v>47.273731975395798</v>
      </c>
    </row>
    <row r="262" spans="2:20" ht="15.75" thickBot="1" x14ac:dyDescent="0.3">
      <c r="B262" s="113"/>
      <c r="C262" s="113"/>
      <c r="D262" s="113"/>
      <c r="E262" s="113"/>
      <c r="F262" s="113"/>
      <c r="G262" s="113"/>
      <c r="H262" s="113"/>
      <c r="I262" s="113"/>
      <c r="J262" s="113"/>
      <c r="L262" s="113"/>
      <c r="M262" s="113"/>
      <c r="N262" s="113"/>
      <c r="O262" s="113"/>
      <c r="P262" s="113"/>
      <c r="Q262" s="113"/>
      <c r="R262" s="113"/>
      <c r="S262" s="113"/>
      <c r="T262" s="113"/>
    </row>
    <row r="263" spans="2:20" ht="15.75" thickBot="1" x14ac:dyDescent="0.3">
      <c r="B263" s="174" t="s">
        <v>181</v>
      </c>
      <c r="C263" s="175"/>
      <c r="D263" s="175"/>
      <c r="E263" s="175"/>
      <c r="F263" s="175"/>
      <c r="G263" s="175"/>
      <c r="H263" s="175"/>
      <c r="I263" s="175"/>
      <c r="J263" s="176"/>
      <c r="L263" s="174" t="s">
        <v>189</v>
      </c>
      <c r="M263" s="175"/>
      <c r="N263" s="175"/>
      <c r="O263" s="175"/>
      <c r="P263" s="175"/>
      <c r="Q263" s="175"/>
      <c r="R263" s="175"/>
      <c r="S263" s="175"/>
      <c r="T263" s="176"/>
    </row>
    <row r="264" spans="2:20" ht="15.75" thickBot="1" x14ac:dyDescent="0.3">
      <c r="B264" s="3" t="s">
        <v>16</v>
      </c>
      <c r="C264" s="4">
        <v>93</v>
      </c>
      <c r="D264" s="7">
        <v>94</v>
      </c>
      <c r="E264" s="7">
        <v>95</v>
      </c>
      <c r="F264" s="7">
        <v>96</v>
      </c>
      <c r="G264" s="7">
        <v>97</v>
      </c>
      <c r="H264" s="7">
        <v>98</v>
      </c>
      <c r="I264" s="8">
        <v>99</v>
      </c>
      <c r="J264" s="97" t="s">
        <v>15</v>
      </c>
      <c r="L264" s="3" t="s">
        <v>16</v>
      </c>
      <c r="M264" s="4">
        <v>93</v>
      </c>
      <c r="N264" s="7">
        <v>94</v>
      </c>
      <c r="O264" s="7">
        <v>95</v>
      </c>
      <c r="P264" s="7">
        <v>96</v>
      </c>
      <c r="Q264" s="7">
        <v>97</v>
      </c>
      <c r="R264" s="7">
        <v>98</v>
      </c>
      <c r="S264" s="8">
        <v>99</v>
      </c>
      <c r="T264" s="97" t="s">
        <v>15</v>
      </c>
    </row>
    <row r="265" spans="2:20" x14ac:dyDescent="0.25">
      <c r="B265" s="11">
        <v>93</v>
      </c>
      <c r="C265" s="15">
        <f>($E$12/100)*C67*($E$5/100)</f>
        <v>0</v>
      </c>
      <c r="D265" s="15">
        <f t="shared" ref="D265:I265" si="242">($E$12/100)*D67*($E$5/100)</f>
        <v>0</v>
      </c>
      <c r="E265" s="15">
        <f t="shared" si="242"/>
        <v>0</v>
      </c>
      <c r="F265" s="15">
        <f t="shared" si="242"/>
        <v>0</v>
      </c>
      <c r="G265" s="15">
        <f t="shared" si="242"/>
        <v>0</v>
      </c>
      <c r="H265" s="15">
        <f t="shared" si="242"/>
        <v>0</v>
      </c>
      <c r="I265" s="15">
        <f t="shared" si="242"/>
        <v>0</v>
      </c>
      <c r="J265" s="101">
        <f>SUM(C265:I265)</f>
        <v>0</v>
      </c>
      <c r="L265" s="11">
        <v>93</v>
      </c>
      <c r="M265" s="15">
        <f>($E$12/100)*M67*($G$5/100)</f>
        <v>11.650200450266265</v>
      </c>
      <c r="N265" s="15">
        <f t="shared" ref="N265:S265" si="243">($E$12/100)*N67*($G$5/100)</f>
        <v>0.38994688317010673</v>
      </c>
      <c r="O265" s="15">
        <f t="shared" si="243"/>
        <v>3.2212390140708487E-2</v>
      </c>
      <c r="P265" s="15">
        <f t="shared" si="243"/>
        <v>0.99089402307063534</v>
      </c>
      <c r="Q265" s="15">
        <f t="shared" si="243"/>
        <v>0.12401141440488998</v>
      </c>
      <c r="R265" s="15">
        <f t="shared" si="243"/>
        <v>4.5910632811890485E-2</v>
      </c>
      <c r="S265" s="15">
        <f t="shared" si="243"/>
        <v>0.39931373472336479</v>
      </c>
      <c r="T265" s="101">
        <f>SUM(M265:S265)</f>
        <v>13.632489528587861</v>
      </c>
    </row>
    <row r="266" spans="2:20" x14ac:dyDescent="0.25">
      <c r="B266" s="79">
        <v>94</v>
      </c>
      <c r="C266" s="15">
        <f t="shared" ref="C266:I271" si="244">($E$12/100)*C68*($E$5/100)</f>
        <v>0</v>
      </c>
      <c r="D266" s="15">
        <f t="shared" si="244"/>
        <v>0</v>
      </c>
      <c r="E266" s="15">
        <f t="shared" si="244"/>
        <v>0</v>
      </c>
      <c r="F266" s="15">
        <f t="shared" si="244"/>
        <v>0</v>
      </c>
      <c r="G266" s="15">
        <f t="shared" si="244"/>
        <v>0</v>
      </c>
      <c r="H266" s="15">
        <f t="shared" si="244"/>
        <v>0</v>
      </c>
      <c r="I266" s="15">
        <f t="shared" si="244"/>
        <v>0</v>
      </c>
      <c r="J266" s="102">
        <f t="shared" ref="J266:J271" si="245">SUM(C266:I266)</f>
        <v>0</v>
      </c>
      <c r="L266" s="79">
        <v>94</v>
      </c>
      <c r="M266" s="15">
        <f t="shared" ref="M266:S271" si="246">($E$12/100)*M68*($G$5/100)</f>
        <v>17.689200764448678</v>
      </c>
      <c r="N266" s="15">
        <f t="shared" si="246"/>
        <v>0.72857632432279651</v>
      </c>
      <c r="O266" s="15">
        <f t="shared" si="246"/>
        <v>5.4009766324499262E-2</v>
      </c>
      <c r="P266" s="15">
        <f t="shared" si="246"/>
        <v>1.5692471530872405</v>
      </c>
      <c r="Q266" s="15">
        <f t="shared" si="246"/>
        <v>0.20045486186113942</v>
      </c>
      <c r="R266" s="15">
        <f t="shared" si="246"/>
        <v>7.4184237801238548E-2</v>
      </c>
      <c r="S266" s="15">
        <f t="shared" si="246"/>
        <v>0.63446842921622326</v>
      </c>
      <c r="T266" s="102">
        <f t="shared" ref="T266:T271" si="247">SUM(M266:S266)</f>
        <v>20.95014153706181</v>
      </c>
    </row>
    <row r="267" spans="2:20" x14ac:dyDescent="0.25">
      <c r="B267" s="79">
        <v>95</v>
      </c>
      <c r="C267" s="15">
        <f t="shared" si="244"/>
        <v>0.36140811014968904</v>
      </c>
      <c r="D267" s="15">
        <f t="shared" si="244"/>
        <v>2.311878917262158E-3</v>
      </c>
      <c r="E267" s="15">
        <f t="shared" si="244"/>
        <v>2.728520493075513E-3</v>
      </c>
      <c r="F267" s="15">
        <f t="shared" si="244"/>
        <v>1.7877091356570462E-2</v>
      </c>
      <c r="G267" s="15">
        <f t="shared" si="244"/>
        <v>0.26270479275515085</v>
      </c>
      <c r="H267" s="15">
        <f t="shared" si="244"/>
        <v>6.917412702364999E-3</v>
      </c>
      <c r="I267" s="15">
        <f t="shared" si="244"/>
        <v>0.26291179337859988</v>
      </c>
      <c r="J267" s="102">
        <f t="shared" si="245"/>
        <v>0.91685959975271292</v>
      </c>
      <c r="L267" s="79">
        <v>95</v>
      </c>
      <c r="M267" s="15">
        <f t="shared" si="246"/>
        <v>13.144034166751425</v>
      </c>
      <c r="N267" s="15">
        <f t="shared" si="246"/>
        <v>0.49222002136173404</v>
      </c>
      <c r="O267" s="15">
        <f t="shared" si="246"/>
        <v>4.3139595753885172E-2</v>
      </c>
      <c r="P267" s="15">
        <f t="shared" si="246"/>
        <v>1.1855714668311261</v>
      </c>
      <c r="Q267" s="15">
        <f t="shared" si="246"/>
        <v>0.15053441478994198</v>
      </c>
      <c r="R267" s="15">
        <f t="shared" si="246"/>
        <v>5.5618794831424116E-2</v>
      </c>
      <c r="S267" s="15">
        <f t="shared" si="246"/>
        <v>0.47482779113164925</v>
      </c>
      <c r="T267" s="102">
        <f t="shared" si="247"/>
        <v>15.545946251451184</v>
      </c>
    </row>
    <row r="268" spans="2:20" x14ac:dyDescent="0.25">
      <c r="B268" s="79">
        <v>96</v>
      </c>
      <c r="C268" s="15">
        <f t="shared" si="244"/>
        <v>61.230724022934822</v>
      </c>
      <c r="D268" s="15">
        <f t="shared" si="244"/>
        <v>0.37837178333618565</v>
      </c>
      <c r="E268" s="15">
        <f t="shared" si="244"/>
        <v>0.43389684237780329</v>
      </c>
      <c r="F268" s="15">
        <f t="shared" si="244"/>
        <v>3.2260154519665032</v>
      </c>
      <c r="G268" s="15">
        <f t="shared" si="244"/>
        <v>44.928245251832315</v>
      </c>
      <c r="H268" s="15">
        <f t="shared" si="244"/>
        <v>1.1989492249518254</v>
      </c>
      <c r="I268" s="15">
        <f t="shared" si="244"/>
        <v>46.671854275885103</v>
      </c>
      <c r="J268" s="102">
        <f t="shared" si="245"/>
        <v>158.06805685328456</v>
      </c>
      <c r="L268" s="79">
        <v>96</v>
      </c>
      <c r="M268" s="15">
        <f t="shared" si="246"/>
        <v>21.717196774795958</v>
      </c>
      <c r="N268" s="15">
        <f t="shared" si="246"/>
        <v>0.76949501850581425</v>
      </c>
      <c r="O268" s="15">
        <f t="shared" si="246"/>
        <v>6.4406780190950752E-2</v>
      </c>
      <c r="P268" s="15">
        <f t="shared" si="246"/>
        <v>2.1669044353488842</v>
      </c>
      <c r="Q268" s="15">
        <f t="shared" si="246"/>
        <v>0.25248688346804982</v>
      </c>
      <c r="R268" s="15">
        <f t="shared" si="246"/>
        <v>9.5304548201897391E-2</v>
      </c>
      <c r="S268" s="15">
        <f t="shared" si="246"/>
        <v>0.84537382506235981</v>
      </c>
      <c r="T268" s="102">
        <f t="shared" si="247"/>
        <v>25.911168265573913</v>
      </c>
    </row>
    <row r="269" spans="2:20" x14ac:dyDescent="0.25">
      <c r="B269" s="79">
        <v>97</v>
      </c>
      <c r="C269" s="15">
        <f t="shared" si="244"/>
        <v>6.5846210614719594</v>
      </c>
      <c r="D269" s="15">
        <f t="shared" si="244"/>
        <v>4.1029769086156222E-2</v>
      </c>
      <c r="E269" s="15">
        <f t="shared" si="244"/>
        <v>4.644760029278653E-2</v>
      </c>
      <c r="F269" s="15">
        <f t="shared" si="244"/>
        <v>0.33263935343407197</v>
      </c>
      <c r="G269" s="15">
        <f t="shared" si="244"/>
        <v>5.3361797730541847</v>
      </c>
      <c r="H269" s="15">
        <f t="shared" si="244"/>
        <v>0.13645479705510566</v>
      </c>
      <c r="I269" s="15">
        <f t="shared" si="244"/>
        <v>5.0024591542125245</v>
      </c>
      <c r="J269" s="102">
        <f t="shared" si="245"/>
        <v>17.479831508606789</v>
      </c>
      <c r="L269" s="79">
        <v>97</v>
      </c>
      <c r="M269" s="15">
        <f t="shared" si="246"/>
        <v>17.484762470075051</v>
      </c>
      <c r="N269" s="15">
        <f t="shared" si="246"/>
        <v>0.62784448719269836</v>
      </c>
      <c r="O269" s="15">
        <f t="shared" si="246"/>
        <v>5.1476877822305894E-2</v>
      </c>
      <c r="P269" s="15">
        <f t="shared" si="246"/>
        <v>1.6311315835880238</v>
      </c>
      <c r="Q269" s="15">
        <f t="shared" si="246"/>
        <v>0.23830555040417817</v>
      </c>
      <c r="R269" s="15">
        <f t="shared" si="246"/>
        <v>8.4017972411529487E-2</v>
      </c>
      <c r="S269" s="15">
        <f t="shared" si="246"/>
        <v>0.67703657797035566</v>
      </c>
      <c r="T269" s="102">
        <f t="shared" si="247"/>
        <v>20.794575519464143</v>
      </c>
    </row>
    <row r="270" spans="2:20" x14ac:dyDescent="0.25">
      <c r="B270" s="79">
        <v>98</v>
      </c>
      <c r="C270" s="15">
        <f t="shared" si="244"/>
        <v>78.235290528308909</v>
      </c>
      <c r="D270" s="15">
        <f t="shared" si="244"/>
        <v>0.48749891217548302</v>
      </c>
      <c r="E270" s="15">
        <f t="shared" si="244"/>
        <v>0.55188542176769406</v>
      </c>
      <c r="F270" s="15">
        <f t="shared" si="244"/>
        <v>3.977665033414576</v>
      </c>
      <c r="G270" s="15">
        <f t="shared" si="244"/>
        <v>60.271947593180144</v>
      </c>
      <c r="H270" s="15">
        <f t="shared" si="244"/>
        <v>1.6852126987675424</v>
      </c>
      <c r="I270" s="15">
        <f t="shared" si="244"/>
        <v>59.728646619887705</v>
      </c>
      <c r="J270" s="102">
        <f t="shared" si="245"/>
        <v>204.93814680750208</v>
      </c>
      <c r="L270" s="79">
        <v>98</v>
      </c>
      <c r="M270" s="15">
        <f t="shared" si="246"/>
        <v>13.986599208429579</v>
      </c>
      <c r="N270" s="15">
        <f t="shared" si="246"/>
        <v>0.50223704496556254</v>
      </c>
      <c r="O270" s="15">
        <f t="shared" si="246"/>
        <v>4.1180020321947071E-2</v>
      </c>
      <c r="P270" s="15">
        <f t="shared" si="246"/>
        <v>1.3182374864332076</v>
      </c>
      <c r="Q270" s="15">
        <f t="shared" si="246"/>
        <v>0.17579524632022489</v>
      </c>
      <c r="R270" s="15">
        <f t="shared" si="246"/>
        <v>7.1498181117923484E-2</v>
      </c>
      <c r="S270" s="15">
        <f t="shared" si="246"/>
        <v>0.54584339862875986</v>
      </c>
      <c r="T270" s="102">
        <f t="shared" si="247"/>
        <v>16.641390586217206</v>
      </c>
    </row>
    <row r="271" spans="2:20" ht="15.75" thickBot="1" x14ac:dyDescent="0.3">
      <c r="B271" s="30">
        <v>99</v>
      </c>
      <c r="C271" s="15">
        <f t="shared" si="244"/>
        <v>8.4628936065783922E-2</v>
      </c>
      <c r="D271" s="15">
        <f t="shared" si="244"/>
        <v>5.2454159685900667E-4</v>
      </c>
      <c r="E271" s="15">
        <f t="shared" si="244"/>
        <v>5.9317578117515965E-4</v>
      </c>
      <c r="F271" s="15">
        <f t="shared" si="244"/>
        <v>4.3616578328543321E-3</v>
      </c>
      <c r="G271" s="15">
        <f t="shared" si="244"/>
        <v>6.3007897235065044E-2</v>
      </c>
      <c r="H271" s="15">
        <f t="shared" si="244"/>
        <v>1.6961329065564273E-3</v>
      </c>
      <c r="I271" s="15">
        <f t="shared" si="244"/>
        <v>6.7238141927768835E-2</v>
      </c>
      <c r="J271" s="119">
        <f t="shared" si="245"/>
        <v>0.22205048334606273</v>
      </c>
      <c r="L271" s="30">
        <v>99</v>
      </c>
      <c r="M271" s="15">
        <f t="shared" si="246"/>
        <v>16.902998602462056</v>
      </c>
      <c r="N271" s="15">
        <f t="shared" si="246"/>
        <v>0.60181711051471976</v>
      </c>
      <c r="O271" s="15">
        <f t="shared" si="246"/>
        <v>4.9259213530065113E-2</v>
      </c>
      <c r="P271" s="15">
        <f t="shared" si="246"/>
        <v>1.6281589792771864</v>
      </c>
      <c r="Q271" s="15">
        <f t="shared" si="246"/>
        <v>0.20115020508902284</v>
      </c>
      <c r="R271" s="15">
        <f t="shared" si="246"/>
        <v>7.6992598950639257E-2</v>
      </c>
      <c r="S271" s="15">
        <f t="shared" si="246"/>
        <v>0.70311545534290099</v>
      </c>
      <c r="T271" s="119">
        <f t="shared" si="247"/>
        <v>20.163492165166584</v>
      </c>
    </row>
    <row r="272" spans="2:20" ht="15.75" thickBot="1" x14ac:dyDescent="0.3">
      <c r="B272" s="4" t="s">
        <v>15</v>
      </c>
      <c r="C272" s="116">
        <f>SUM(C265:C271)</f>
        <v>146.49667265893117</v>
      </c>
      <c r="D272" s="117">
        <f t="shared" ref="D272:I272" si="248">SUM(D265:D271)</f>
        <v>0.90973688511194606</v>
      </c>
      <c r="E272" s="117">
        <f t="shared" si="248"/>
        <v>1.0355515607125347</v>
      </c>
      <c r="F272" s="117">
        <f t="shared" si="248"/>
        <v>7.5585585880045763</v>
      </c>
      <c r="G272" s="117">
        <f t="shared" si="248"/>
        <v>110.86208530805686</v>
      </c>
      <c r="H272" s="117">
        <f t="shared" si="248"/>
        <v>3.029230266383395</v>
      </c>
      <c r="I272" s="118">
        <f t="shared" si="248"/>
        <v>111.7331099852917</v>
      </c>
      <c r="J272" s="100">
        <f t="shared" ref="J272" si="249">SUM(C272:I272)</f>
        <v>381.62494525249224</v>
      </c>
      <c r="L272" s="4" t="s">
        <v>15</v>
      </c>
      <c r="M272" s="116">
        <f>SUM(M265:M271)</f>
        <v>112.57499243722901</v>
      </c>
      <c r="N272" s="117">
        <f t="shared" ref="N272:S272" si="250">SUM(N265:N271)</f>
        <v>4.1121368900334323</v>
      </c>
      <c r="O272" s="117">
        <f t="shared" si="250"/>
        <v>0.33568464408436177</v>
      </c>
      <c r="P272" s="117">
        <f t="shared" si="250"/>
        <v>10.490145127636305</v>
      </c>
      <c r="Q272" s="117">
        <f t="shared" si="250"/>
        <v>1.3427385763374471</v>
      </c>
      <c r="R272" s="117">
        <f t="shared" si="250"/>
        <v>0.5035269661265428</v>
      </c>
      <c r="S272" s="118">
        <f t="shared" si="250"/>
        <v>4.2799792120756139</v>
      </c>
      <c r="T272" s="100">
        <f t="shared" ref="T272" si="251">SUM(M272:S272)</f>
        <v>133.6392038535227</v>
      </c>
    </row>
    <row r="273" spans="2:20" ht="15.75" thickBot="1" x14ac:dyDescent="0.3">
      <c r="B273" s="29"/>
      <c r="C273" s="15"/>
      <c r="D273" s="15"/>
      <c r="E273" s="15"/>
      <c r="F273" s="15"/>
      <c r="G273" s="15"/>
      <c r="H273" s="15"/>
      <c r="I273" s="15"/>
      <c r="J273" s="144"/>
      <c r="L273" s="29"/>
      <c r="M273" s="15"/>
      <c r="N273" s="15"/>
      <c r="O273" s="15"/>
      <c r="P273" s="15"/>
      <c r="Q273" s="15"/>
      <c r="R273" s="15"/>
      <c r="S273" s="15"/>
      <c r="T273" s="144"/>
    </row>
    <row r="274" spans="2:20" ht="15.75" thickBot="1" x14ac:dyDescent="0.3">
      <c r="B274" s="174" t="s">
        <v>183</v>
      </c>
      <c r="C274" s="175"/>
      <c r="D274" s="175"/>
      <c r="E274" s="175"/>
      <c r="F274" s="175"/>
      <c r="G274" s="175"/>
      <c r="H274" s="175"/>
      <c r="I274" s="175"/>
      <c r="J274" s="176"/>
      <c r="L274" s="174" t="s">
        <v>190</v>
      </c>
      <c r="M274" s="175"/>
      <c r="N274" s="175"/>
      <c r="O274" s="175"/>
      <c r="P274" s="175"/>
      <c r="Q274" s="175"/>
      <c r="R274" s="175"/>
      <c r="S274" s="175"/>
      <c r="T274" s="176"/>
    </row>
    <row r="275" spans="2:20" ht="15.75" thickBot="1" x14ac:dyDescent="0.3">
      <c r="B275" s="3" t="s">
        <v>16</v>
      </c>
      <c r="C275" s="4">
        <v>93</v>
      </c>
      <c r="D275" s="7">
        <v>94</v>
      </c>
      <c r="E275" s="7">
        <v>95</v>
      </c>
      <c r="F275" s="7">
        <v>96</v>
      </c>
      <c r="G275" s="7">
        <v>97</v>
      </c>
      <c r="H275" s="7">
        <v>98</v>
      </c>
      <c r="I275" s="8">
        <v>99</v>
      </c>
      <c r="J275" s="97" t="s">
        <v>15</v>
      </c>
      <c r="L275" s="3" t="s">
        <v>16</v>
      </c>
      <c r="M275" s="4">
        <v>93</v>
      </c>
      <c r="N275" s="7">
        <v>94</v>
      </c>
      <c r="O275" s="7">
        <v>95</v>
      </c>
      <c r="P275" s="7">
        <v>96</v>
      </c>
      <c r="Q275" s="7">
        <v>97</v>
      </c>
      <c r="R275" s="7">
        <v>98</v>
      </c>
      <c r="S275" s="8">
        <v>99</v>
      </c>
      <c r="T275" s="97" t="s">
        <v>15</v>
      </c>
    </row>
    <row r="276" spans="2:20" x14ac:dyDescent="0.25">
      <c r="B276" s="11">
        <v>93</v>
      </c>
      <c r="C276" s="15">
        <f>($E$12/100)*C67*($E$6/100)</f>
        <v>0</v>
      </c>
      <c r="D276" s="15">
        <f t="shared" ref="D276:I276" si="252">($E$12/100)*D67*($E$6/100)</f>
        <v>0</v>
      </c>
      <c r="E276" s="15">
        <f t="shared" si="252"/>
        <v>0</v>
      </c>
      <c r="F276" s="15">
        <f t="shared" si="252"/>
        <v>0</v>
      </c>
      <c r="G276" s="15">
        <f t="shared" si="252"/>
        <v>0</v>
      </c>
      <c r="H276" s="15">
        <f t="shared" si="252"/>
        <v>0</v>
      </c>
      <c r="I276" s="15">
        <f t="shared" si="252"/>
        <v>0</v>
      </c>
      <c r="J276" s="101">
        <f>SUM(C276:I276)</f>
        <v>0</v>
      </c>
      <c r="L276" s="11">
        <v>93</v>
      </c>
      <c r="M276" s="15">
        <f>($E$12/100)*M67*($G$6/100)</f>
        <v>2.219085800050717</v>
      </c>
      <c r="N276" s="15">
        <f t="shared" ref="N276:S276" si="253">($E$12/100)*N67*($G$6/100)</f>
        <v>7.4275596794306051E-2</v>
      </c>
      <c r="O276" s="15">
        <f t="shared" si="253"/>
        <v>6.1356933601349507E-3</v>
      </c>
      <c r="P276" s="15">
        <f t="shared" si="253"/>
        <v>0.18874171868012102</v>
      </c>
      <c r="Q276" s="15">
        <f t="shared" si="253"/>
        <v>2.3621221791407618E-2</v>
      </c>
      <c r="R276" s="15">
        <f t="shared" si="253"/>
        <v>8.7448824403600928E-3</v>
      </c>
      <c r="S276" s="15">
        <f t="shared" si="253"/>
        <v>7.6059758994926632E-2</v>
      </c>
      <c r="T276" s="101">
        <f>SUM(M276:S276)</f>
        <v>2.5966646721119737</v>
      </c>
    </row>
    <row r="277" spans="2:20" x14ac:dyDescent="0.25">
      <c r="B277" s="79">
        <v>94</v>
      </c>
      <c r="C277" s="15">
        <f t="shared" ref="C277:I282" si="254">($E$12/100)*C68*($E$6/100)</f>
        <v>0</v>
      </c>
      <c r="D277" s="15">
        <f t="shared" si="254"/>
        <v>0</v>
      </c>
      <c r="E277" s="15">
        <f t="shared" si="254"/>
        <v>0</v>
      </c>
      <c r="F277" s="15">
        <f t="shared" si="254"/>
        <v>0</v>
      </c>
      <c r="G277" s="15">
        <f t="shared" si="254"/>
        <v>0</v>
      </c>
      <c r="H277" s="15">
        <f t="shared" si="254"/>
        <v>0</v>
      </c>
      <c r="I277" s="15">
        <f t="shared" si="254"/>
        <v>0</v>
      </c>
      <c r="J277" s="102">
        <f t="shared" ref="J277:J282" si="255">SUM(C277:I277)</f>
        <v>0</v>
      </c>
      <c r="L277" s="79">
        <v>94</v>
      </c>
      <c r="M277" s="15">
        <f t="shared" ref="M277:S282" si="256">($E$12/100)*M68*($G$6/100)</f>
        <v>3.3693715741807004</v>
      </c>
      <c r="N277" s="15">
        <f t="shared" si="256"/>
        <v>0.13877644272815171</v>
      </c>
      <c r="O277" s="15">
        <f t="shared" si="256"/>
        <v>1.0287574537999859E-2</v>
      </c>
      <c r="P277" s="15">
        <f t="shared" si="256"/>
        <v>0.29890421963566488</v>
      </c>
      <c r="Q277" s="15">
        <f t="shared" si="256"/>
        <v>3.8181878449740844E-2</v>
      </c>
      <c r="R277" s="15">
        <f t="shared" si="256"/>
        <v>1.4130331009759725E-2</v>
      </c>
      <c r="S277" s="15">
        <f t="shared" si="256"/>
        <v>0.12085112937451871</v>
      </c>
      <c r="T277" s="102">
        <f t="shared" ref="T277:T282" si="257">SUM(M277:S277)</f>
        <v>3.9905031499165364</v>
      </c>
    </row>
    <row r="278" spans="2:20" x14ac:dyDescent="0.25">
      <c r="B278" s="79">
        <v>95</v>
      </c>
      <c r="C278" s="15">
        <f t="shared" si="254"/>
        <v>2.3068602775512068E-2</v>
      </c>
      <c r="D278" s="15">
        <f t="shared" si="254"/>
        <v>1.4756673939971224E-4</v>
      </c>
      <c r="E278" s="15">
        <f t="shared" si="254"/>
        <v>1.7416088253673488E-4</v>
      </c>
      <c r="F278" s="15">
        <f t="shared" si="254"/>
        <v>1.1410909376534338E-3</v>
      </c>
      <c r="G278" s="15">
        <f t="shared" si="254"/>
        <v>1.6768391026924526E-2</v>
      </c>
      <c r="H278" s="15">
        <f t="shared" si="254"/>
        <v>4.4153698100202123E-4</v>
      </c>
      <c r="I278" s="15">
        <f t="shared" si="254"/>
        <v>1.678160383267659E-2</v>
      </c>
      <c r="J278" s="102">
        <f t="shared" si="255"/>
        <v>5.8522953175705092E-2</v>
      </c>
      <c r="L278" s="79">
        <v>95</v>
      </c>
      <c r="M278" s="15">
        <f t="shared" si="256"/>
        <v>2.5036255555717002</v>
      </c>
      <c r="N278" s="15">
        <f t="shared" si="256"/>
        <v>9.3756194545092209E-2</v>
      </c>
      <c r="O278" s="15">
        <f t="shared" si="256"/>
        <v>8.2170658578828906E-3</v>
      </c>
      <c r="P278" s="15">
        <f t="shared" si="256"/>
        <v>0.22582313653926214</v>
      </c>
      <c r="Q278" s="15">
        <f t="shared" si="256"/>
        <v>2.8673221864750853E-2</v>
      </c>
      <c r="R278" s="15">
        <f t="shared" si="256"/>
        <v>1.0594056158366498E-2</v>
      </c>
      <c r="S278" s="15">
        <f t="shared" si="256"/>
        <v>9.0443388786980813E-2</v>
      </c>
      <c r="T278" s="102">
        <f t="shared" si="257"/>
        <v>2.9611326193240357</v>
      </c>
    </row>
    <row r="279" spans="2:20" x14ac:dyDescent="0.25">
      <c r="B279" s="79">
        <v>96</v>
      </c>
      <c r="C279" s="15">
        <f t="shared" si="254"/>
        <v>3.9083440865703079</v>
      </c>
      <c r="D279" s="15">
        <f t="shared" si="254"/>
        <v>2.415139042571398E-2</v>
      </c>
      <c r="E279" s="15">
        <f t="shared" si="254"/>
        <v>2.7695543130498084E-2</v>
      </c>
      <c r="F279" s="15">
        <f t="shared" si="254"/>
        <v>0.20591587991275553</v>
      </c>
      <c r="G279" s="15">
        <f t="shared" si="254"/>
        <v>2.8677603352233394</v>
      </c>
      <c r="H279" s="15">
        <f t="shared" si="254"/>
        <v>7.6528673933095245E-2</v>
      </c>
      <c r="I279" s="15">
        <f t="shared" si="254"/>
        <v>2.979054528247985</v>
      </c>
      <c r="J279" s="102">
        <f t="shared" si="255"/>
        <v>10.089450437443695</v>
      </c>
      <c r="L279" s="79">
        <v>96</v>
      </c>
      <c r="M279" s="15">
        <f t="shared" si="256"/>
        <v>4.136608909484945</v>
      </c>
      <c r="N279" s="15">
        <f t="shared" si="256"/>
        <v>0.14657047971539322</v>
      </c>
      <c r="O279" s="15">
        <f t="shared" si="256"/>
        <v>1.2267958131609667E-2</v>
      </c>
      <c r="P279" s="15">
        <f t="shared" si="256"/>
        <v>0.41274370197121607</v>
      </c>
      <c r="Q279" s="15">
        <f t="shared" si="256"/>
        <v>4.8092739708199973E-2</v>
      </c>
      <c r="R279" s="15">
        <f t="shared" si="256"/>
        <v>1.8153247276551886E-2</v>
      </c>
      <c r="S279" s="15">
        <f t="shared" si="256"/>
        <v>0.16102358572616379</v>
      </c>
      <c r="T279" s="102">
        <f t="shared" si="257"/>
        <v>4.9354606220140802</v>
      </c>
    </row>
    <row r="280" spans="2:20" x14ac:dyDescent="0.25">
      <c r="B280" s="79">
        <v>97</v>
      </c>
      <c r="C280" s="15">
        <f t="shared" si="254"/>
        <v>0.42029496137055061</v>
      </c>
      <c r="D280" s="15">
        <f t="shared" si="254"/>
        <v>2.6189214310312482E-3</v>
      </c>
      <c r="E280" s="15">
        <f t="shared" si="254"/>
        <v>2.964740444220417E-3</v>
      </c>
      <c r="F280" s="15">
        <f t="shared" si="254"/>
        <v>2.1232299155366299E-2</v>
      </c>
      <c r="G280" s="15">
        <f t="shared" si="254"/>
        <v>0.34060721955665008</v>
      </c>
      <c r="H280" s="15">
        <f t="shared" si="254"/>
        <v>8.7098806630918502E-3</v>
      </c>
      <c r="I280" s="15">
        <f t="shared" si="254"/>
        <v>0.31930590346037391</v>
      </c>
      <c r="J280" s="102">
        <f t="shared" si="255"/>
        <v>1.1157339260812844</v>
      </c>
      <c r="L280" s="79">
        <v>97</v>
      </c>
      <c r="M280" s="15">
        <f t="shared" si="256"/>
        <v>3.3304309466809623</v>
      </c>
      <c r="N280" s="15">
        <f t="shared" si="256"/>
        <v>0.11958942613194255</v>
      </c>
      <c r="O280" s="15">
        <f t="shared" si="256"/>
        <v>9.805119585201123E-3</v>
      </c>
      <c r="P280" s="15">
        <f t="shared" si="256"/>
        <v>0.31069173020724267</v>
      </c>
      <c r="Q280" s="15">
        <f t="shared" si="256"/>
        <v>4.5391533410319651E-2</v>
      </c>
      <c r="R280" s="15">
        <f t="shared" si="256"/>
        <v>1.6003423316481809E-2</v>
      </c>
      <c r="S280" s="15">
        <f t="shared" si="256"/>
        <v>0.12895934818482965</v>
      </c>
      <c r="T280" s="102">
        <f t="shared" si="257"/>
        <v>3.9608715275169795</v>
      </c>
    </row>
    <row r="281" spans="2:20" x14ac:dyDescent="0.25">
      <c r="B281" s="79">
        <v>98</v>
      </c>
      <c r="C281" s="15">
        <f t="shared" si="254"/>
        <v>4.9937419486154626</v>
      </c>
      <c r="D281" s="15">
        <f t="shared" si="254"/>
        <v>3.1116951840988276E-2</v>
      </c>
      <c r="E281" s="15">
        <f t="shared" si="254"/>
        <v>3.5226729049001752E-2</v>
      </c>
      <c r="F281" s="15">
        <f t="shared" si="254"/>
        <v>0.25389351277114314</v>
      </c>
      <c r="G281" s="15">
        <f t="shared" si="254"/>
        <v>3.8471455910540522</v>
      </c>
      <c r="H281" s="15">
        <f t="shared" si="254"/>
        <v>0.10756676800643888</v>
      </c>
      <c r="I281" s="15">
        <f t="shared" si="254"/>
        <v>3.812466805524747</v>
      </c>
      <c r="J281" s="102">
        <f t="shared" si="255"/>
        <v>13.081158306861834</v>
      </c>
      <c r="L281" s="79">
        <v>98</v>
      </c>
      <c r="M281" s="15">
        <f t="shared" si="256"/>
        <v>2.6641141349389676</v>
      </c>
      <c r="N281" s="15">
        <f t="shared" si="256"/>
        <v>9.566419904105955E-2</v>
      </c>
      <c r="O281" s="15">
        <f t="shared" si="256"/>
        <v>7.843813394656585E-3</v>
      </c>
      <c r="P281" s="15">
        <f t="shared" si="256"/>
        <v>0.25109285455870622</v>
      </c>
      <c r="Q281" s="15">
        <f t="shared" si="256"/>
        <v>3.3484808822899982E-2</v>
      </c>
      <c r="R281" s="15">
        <f t="shared" si="256"/>
        <v>1.3618701165318759E-2</v>
      </c>
      <c r="S281" s="15">
        <f t="shared" si="256"/>
        <v>0.10397017116738283</v>
      </c>
      <c r="T281" s="102">
        <f t="shared" si="257"/>
        <v>3.1697886830889916</v>
      </c>
    </row>
    <row r="282" spans="2:20" ht="15.75" thickBot="1" x14ac:dyDescent="0.3">
      <c r="B282" s="30">
        <v>99</v>
      </c>
      <c r="C282" s="15">
        <f t="shared" si="254"/>
        <v>5.4018469829223781E-3</v>
      </c>
      <c r="D282" s="15">
        <f t="shared" si="254"/>
        <v>3.3481378522915323E-5</v>
      </c>
      <c r="E282" s="15">
        <f t="shared" si="254"/>
        <v>3.7862283904797428E-5</v>
      </c>
      <c r="F282" s="15">
        <f t="shared" si="254"/>
        <v>2.7840369145878718E-4</v>
      </c>
      <c r="G282" s="15">
        <f t="shared" si="254"/>
        <v>4.0217806745786195E-3</v>
      </c>
      <c r="H282" s="15">
        <f t="shared" si="254"/>
        <v>1.0826380254615494E-4</v>
      </c>
      <c r="I282" s="15">
        <f t="shared" si="254"/>
        <v>4.2917962932618407E-3</v>
      </c>
      <c r="J282" s="119">
        <f t="shared" si="255"/>
        <v>1.4173435107195494E-2</v>
      </c>
      <c r="L282" s="30">
        <v>99</v>
      </c>
      <c r="M282" s="15">
        <f t="shared" si="256"/>
        <v>3.2196187814213442</v>
      </c>
      <c r="N282" s="15">
        <f t="shared" si="256"/>
        <v>0.11463183057423233</v>
      </c>
      <c r="O282" s="15">
        <f t="shared" si="256"/>
        <v>9.3827073390600219E-3</v>
      </c>
      <c r="P282" s="15">
        <f t="shared" si="256"/>
        <v>0.31012551986232129</v>
      </c>
      <c r="Q282" s="15">
        <f t="shared" si="256"/>
        <v>3.83143247788615E-2</v>
      </c>
      <c r="R282" s="15">
        <f t="shared" si="256"/>
        <v>1.4665256942978907E-2</v>
      </c>
      <c r="S282" s="15">
        <f t="shared" si="256"/>
        <v>0.13392675339864782</v>
      </c>
      <c r="T282" s="119">
        <f t="shared" si="257"/>
        <v>3.8406651743174458</v>
      </c>
    </row>
    <row r="283" spans="2:20" ht="15.75" thickBot="1" x14ac:dyDescent="0.3">
      <c r="B283" s="4" t="s">
        <v>15</v>
      </c>
      <c r="C283" s="116">
        <f>SUM(C276:C282)</f>
        <v>9.3508514463147545</v>
      </c>
      <c r="D283" s="117">
        <f t="shared" ref="D283:I283" si="258">SUM(D276:D282)</f>
        <v>5.806831181565613E-2</v>
      </c>
      <c r="E283" s="117">
        <f t="shared" si="258"/>
        <v>6.6099035790161784E-2</v>
      </c>
      <c r="F283" s="117">
        <f t="shared" si="258"/>
        <v>0.48246118646837716</v>
      </c>
      <c r="G283" s="117">
        <f t="shared" si="258"/>
        <v>7.0763033175355456</v>
      </c>
      <c r="H283" s="117">
        <f t="shared" si="258"/>
        <v>0.19335512338617417</v>
      </c>
      <c r="I283" s="118">
        <f t="shared" si="258"/>
        <v>7.1319006373590446</v>
      </c>
      <c r="J283" s="100">
        <f t="shared" ref="J283" si="259">SUM(C283:I283)</f>
        <v>24.359039058669712</v>
      </c>
      <c r="L283" s="4" t="s">
        <v>15</v>
      </c>
      <c r="M283" s="116">
        <f>SUM(M276:M282)</f>
        <v>21.442855702329339</v>
      </c>
      <c r="N283" s="117">
        <f t="shared" ref="N283:S283" si="260">SUM(N276:N282)</f>
        <v>0.78326416953017752</v>
      </c>
      <c r="O283" s="117">
        <f t="shared" si="260"/>
        <v>6.3939932206545105E-2</v>
      </c>
      <c r="P283" s="117">
        <f t="shared" si="260"/>
        <v>1.9981228814545346</v>
      </c>
      <c r="Q283" s="117">
        <f t="shared" si="260"/>
        <v>0.25575972882618042</v>
      </c>
      <c r="R283" s="117">
        <f t="shared" si="260"/>
        <v>9.5909898309817679E-2</v>
      </c>
      <c r="S283" s="118">
        <f t="shared" si="260"/>
        <v>0.81523413563345026</v>
      </c>
      <c r="T283" s="100">
        <f t="shared" ref="T283" si="261">SUM(M283:S283)</f>
        <v>25.455086448290043</v>
      </c>
    </row>
  </sheetData>
  <mergeCells count="114">
    <mergeCell ref="D36:I36"/>
    <mergeCell ref="D37:I37"/>
    <mergeCell ref="N33:T33"/>
    <mergeCell ref="N34:T34"/>
    <mergeCell ref="N35:T35"/>
    <mergeCell ref="N36:T36"/>
    <mergeCell ref="N37:T37"/>
    <mergeCell ref="D38:I38"/>
    <mergeCell ref="B2:H2"/>
    <mergeCell ref="K2:L2"/>
    <mergeCell ref="B142:J142"/>
    <mergeCell ref="L131:T131"/>
    <mergeCell ref="L142:T142"/>
    <mergeCell ref="B109:J109"/>
    <mergeCell ref="B120:J120"/>
    <mergeCell ref="L109:T109"/>
    <mergeCell ref="L120:T120"/>
    <mergeCell ref="B131:J131"/>
    <mergeCell ref="N40:T40"/>
    <mergeCell ref="N41:T41"/>
    <mergeCell ref="B87:J87"/>
    <mergeCell ref="B98:J98"/>
    <mergeCell ref="L87:T87"/>
    <mergeCell ref="L98:T98"/>
    <mergeCell ref="B43:J43"/>
    <mergeCell ref="B7:D7"/>
    <mergeCell ref="E7:F7"/>
    <mergeCell ref="G7:H7"/>
    <mergeCell ref="B10:D10"/>
    <mergeCell ref="E10:F10"/>
    <mergeCell ref="B6:D6"/>
    <mergeCell ref="E6:F6"/>
    <mergeCell ref="G6:H6"/>
    <mergeCell ref="B4:D4"/>
    <mergeCell ref="E4:F4"/>
    <mergeCell ref="G4:H4"/>
    <mergeCell ref="B5:D5"/>
    <mergeCell ref="E5:F5"/>
    <mergeCell ref="G5:H5"/>
    <mergeCell ref="N22:T22"/>
    <mergeCell ref="N23:T23"/>
    <mergeCell ref="N24:T24"/>
    <mergeCell ref="N25:T25"/>
    <mergeCell ref="B11:D11"/>
    <mergeCell ref="E11:F11"/>
    <mergeCell ref="B12:D12"/>
    <mergeCell ref="E12:F12"/>
    <mergeCell ref="C19:I19"/>
    <mergeCell ref="D20:I20"/>
    <mergeCell ref="D21:I21"/>
    <mergeCell ref="D22:I22"/>
    <mergeCell ref="D23:I23"/>
    <mergeCell ref="D24:I24"/>
    <mergeCell ref="D25:I25"/>
    <mergeCell ref="B153:J153"/>
    <mergeCell ref="B164:J164"/>
    <mergeCell ref="B175:J175"/>
    <mergeCell ref="B186:J186"/>
    <mergeCell ref="B13:D13"/>
    <mergeCell ref="E13:F13"/>
    <mergeCell ref="B65:J65"/>
    <mergeCell ref="L65:T65"/>
    <mergeCell ref="B76:J76"/>
    <mergeCell ref="L76:T76"/>
    <mergeCell ref="B15:D15"/>
    <mergeCell ref="E15:F15"/>
    <mergeCell ref="B54:J54"/>
    <mergeCell ref="L43:T43"/>
    <mergeCell ref="L54:T54"/>
    <mergeCell ref="D31:I31"/>
    <mergeCell ref="D32:I32"/>
    <mergeCell ref="D33:I33"/>
    <mergeCell ref="D34:I34"/>
    <mergeCell ref="D35:I35"/>
    <mergeCell ref="D41:I41"/>
    <mergeCell ref="M19:T19"/>
    <mergeCell ref="N20:T20"/>
    <mergeCell ref="N21:T21"/>
    <mergeCell ref="D26:I26"/>
    <mergeCell ref="D27:I27"/>
    <mergeCell ref="N26:T26"/>
    <mergeCell ref="N27:T27"/>
    <mergeCell ref="N28:T28"/>
    <mergeCell ref="N29:T29"/>
    <mergeCell ref="N30:T30"/>
    <mergeCell ref="N31:T31"/>
    <mergeCell ref="N32:T32"/>
    <mergeCell ref="D28:I28"/>
    <mergeCell ref="D29:I29"/>
    <mergeCell ref="D30:I30"/>
    <mergeCell ref="D39:I39"/>
    <mergeCell ref="D40:I40"/>
    <mergeCell ref="L241:T241"/>
    <mergeCell ref="L252:T252"/>
    <mergeCell ref="L263:T263"/>
    <mergeCell ref="L274:T274"/>
    <mergeCell ref="N38:T38"/>
    <mergeCell ref="N39:T39"/>
    <mergeCell ref="L197:T197"/>
    <mergeCell ref="L208:T208"/>
    <mergeCell ref="L219:T219"/>
    <mergeCell ref="L230:T230"/>
    <mergeCell ref="L153:T153"/>
    <mergeCell ref="L164:T164"/>
    <mergeCell ref="L175:T175"/>
    <mergeCell ref="L186:T186"/>
    <mergeCell ref="B241:J241"/>
    <mergeCell ref="B252:J252"/>
    <mergeCell ref="B263:J263"/>
    <mergeCell ref="B274:J274"/>
    <mergeCell ref="B197:J197"/>
    <mergeCell ref="B208:J208"/>
    <mergeCell ref="B219:J219"/>
    <mergeCell ref="B230:J23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="70" zoomScaleNormal="70" workbookViewId="0">
      <selection activeCell="R35" sqref="R35"/>
    </sheetView>
  </sheetViews>
  <sheetFormatPr defaultRowHeight="15" x14ac:dyDescent="0.25"/>
  <cols>
    <col min="9" max="9" width="13" customWidth="1"/>
  </cols>
  <sheetData>
    <row r="1" spans="1:9" ht="15.75" thickBot="1" x14ac:dyDescent="0.3"/>
    <row r="2" spans="1:9" ht="15.75" thickBot="1" x14ac:dyDescent="0.3">
      <c r="A2" s="174" t="s">
        <v>201</v>
      </c>
      <c r="B2" s="175"/>
      <c r="C2" s="175"/>
      <c r="D2" s="175"/>
      <c r="E2" s="175"/>
      <c r="F2" s="175"/>
      <c r="G2" s="175"/>
      <c r="H2" s="175"/>
      <c r="I2" s="176"/>
    </row>
    <row r="3" spans="1:9" ht="15.75" thickBot="1" x14ac:dyDescent="0.3">
      <c r="A3" s="3" t="s">
        <v>16</v>
      </c>
      <c r="B3" s="4">
        <v>93</v>
      </c>
      <c r="C3" s="7">
        <v>94</v>
      </c>
      <c r="D3" s="7">
        <v>95</v>
      </c>
      <c r="E3" s="7">
        <v>96</v>
      </c>
      <c r="F3" s="7">
        <v>97</v>
      </c>
      <c r="G3" s="7">
        <v>98</v>
      </c>
      <c r="H3" s="8">
        <v>99</v>
      </c>
      <c r="I3" s="97" t="s">
        <v>15</v>
      </c>
    </row>
    <row r="4" spans="1:9" x14ac:dyDescent="0.25">
      <c r="A4" s="11">
        <v>93</v>
      </c>
      <c r="B4" s="15">
        <f>'STEP 4 - Vehicle model'!C111+'STEP 4 - Vehicle model'!M111</f>
        <v>63.44538480560113</v>
      </c>
      <c r="C4" s="15">
        <f>'STEP 4 - Vehicle model'!D111+'STEP 4 - Vehicle model'!N111</f>
        <v>2.123596942566492</v>
      </c>
      <c r="D4" s="15">
        <f>'STEP 4 - Vehicle model'!E111+'STEP 4 - Vehicle model'!O111</f>
        <v>0.17542423383270569</v>
      </c>
      <c r="E4" s="15">
        <f>'STEP 4 - Vehicle model'!F111+'STEP 4 - Vehicle model'!P111</f>
        <v>5.3962721812095369</v>
      </c>
      <c r="F4" s="15">
        <f>'STEP 4 - Vehicle model'!G111+'STEP 4 - Vehicle model'!Q111</f>
        <v>0.67534905865291717</v>
      </c>
      <c r="G4" s="15">
        <f>'STEP 4 - Vehicle model'!H111+'STEP 4 - Vehicle model'!R111</f>
        <v>0.25002297409848234</v>
      </c>
      <c r="H4" s="15">
        <f>'STEP 4 - Vehicle model'!I111+'STEP 4 - Vehicle model'!S111</f>
        <v>2.1746075242084433</v>
      </c>
      <c r="I4" s="101">
        <f>SUM(B4:H4)</f>
        <v>74.240657720169693</v>
      </c>
    </row>
    <row r="5" spans="1:9" x14ac:dyDescent="0.25">
      <c r="A5" s="79">
        <v>94</v>
      </c>
      <c r="B5" s="15">
        <f>'STEP 4 - Vehicle model'!C112+'STEP 4 - Vehicle model'!M112</f>
        <v>96.332947591329216</v>
      </c>
      <c r="C5" s="15">
        <f>'STEP 4 - Vehicle model'!D112+'STEP 4 - Vehicle model'!N112</f>
        <v>3.9677261738319545</v>
      </c>
      <c r="D5" s="15">
        <f>'STEP 4 - Vehicle model'!E112+'STEP 4 - Vehicle model'!O112</f>
        <v>0.29412973814026838</v>
      </c>
      <c r="E5" s="15">
        <f>'STEP 4 - Vehicle model'!F112+'STEP 4 - Vehicle model'!P112</f>
        <v>8.5459035582892966</v>
      </c>
      <c r="F5" s="15">
        <f>'STEP 4 - Vehicle model'!G112+'STEP 4 - Vehicle model'!Q112</f>
        <v>1.0916495300853766</v>
      </c>
      <c r="G5" s="15">
        <f>'STEP 4 - Vehicle model'!H112+'STEP 4 - Vehicle model'!R112</f>
        <v>0.40399712725133691</v>
      </c>
      <c r="H5" s="15">
        <f>'STEP 4 - Vehicle model'!I112+'STEP 4 - Vehicle model'!S112</f>
        <v>3.4552275568536324</v>
      </c>
      <c r="I5" s="102">
        <f t="shared" ref="I5:I10" si="0">SUM(B5:H5)</f>
        <v>114.09158127578107</v>
      </c>
    </row>
    <row r="6" spans="1:9" x14ac:dyDescent="0.25">
      <c r="A6" s="79">
        <v>95</v>
      </c>
      <c r="B6" s="15">
        <f>'STEP 4 - Vehicle model'!C113+'STEP 4 - Vehicle model'!M113</f>
        <v>73.580378413356172</v>
      </c>
      <c r="C6" s="15">
        <f>'STEP 4 - Vehicle model'!D113+'STEP 4 - Vehicle model'!N113</f>
        <v>2.6933546778664219</v>
      </c>
      <c r="D6" s="15">
        <f>'STEP 4 - Vehicle model'!E113+'STEP 4 - Vehicle model'!O113</f>
        <v>0.25003002396401752</v>
      </c>
      <c r="E6" s="15">
        <f>'STEP 4 - Vehicle model'!F113+'STEP 4 - Vehicle model'!P113</f>
        <v>6.5553780842425065</v>
      </c>
      <c r="F6" s="15">
        <f>'STEP 4 - Vehicle model'!G113+'STEP 4 - Vehicle model'!Q113</f>
        <v>2.2734153463738749</v>
      </c>
      <c r="G6" s="15">
        <f>'STEP 4 - Vehicle model'!H113+'STEP 4 - Vehicle model'!R113</f>
        <v>0.34116843824415932</v>
      </c>
      <c r="H6" s="15">
        <f>'STEP 4 - Vehicle model'!I113+'STEP 4 - Vehicle model'!S113</f>
        <v>4.040617743510861</v>
      </c>
      <c r="I6" s="102">
        <f t="shared" si="0"/>
        <v>89.734342727558015</v>
      </c>
    </row>
    <row r="7" spans="1:9" x14ac:dyDescent="0.25">
      <c r="A7" s="79">
        <v>96</v>
      </c>
      <c r="B7" s="15">
        <f>'STEP 4 - Vehicle model'!C114+'STEP 4 - Vehicle model'!M114</f>
        <v>457.07711629634287</v>
      </c>
      <c r="C7" s="15">
        <f>'STEP 4 - Vehicle model'!D114+'STEP 4 - Vehicle model'!N114</f>
        <v>6.284210136466867</v>
      </c>
      <c r="D7" s="15">
        <f>'STEP 4 - Vehicle model'!E114+'STEP 4 - Vehicle model'!O114</f>
        <v>2.7516339141251809</v>
      </c>
      <c r="E7" s="15">
        <f>'STEP 4 - Vehicle model'!F114+'STEP 4 - Vehicle model'!P114</f>
        <v>29.651189410522665</v>
      </c>
      <c r="F7" s="15">
        <f>'STEP 4 - Vehicle model'!G114+'STEP 4 - Vehicle model'!Q114</f>
        <v>249.97668300545001</v>
      </c>
      <c r="G7" s="15">
        <f>'STEP 4 - Vehicle model'!H114+'STEP 4 - Vehicle model'!R114</f>
        <v>7.1531669035107805</v>
      </c>
      <c r="H7" s="15">
        <f>'STEP 4 - Vehicle model'!I114+'STEP 4 - Vehicle model'!S114</f>
        <v>262.85338366512224</v>
      </c>
      <c r="I7" s="102">
        <f t="shared" si="0"/>
        <v>1015.7473833315405</v>
      </c>
    </row>
    <row r="8" spans="1:9" x14ac:dyDescent="0.25">
      <c r="A8" s="79">
        <v>97</v>
      </c>
      <c r="B8" s="15">
        <f>'STEP 4 - Vehicle model'!C115+'STEP 4 - Vehicle model'!M115</f>
        <v>131.65432003892181</v>
      </c>
      <c r="C8" s="15">
        <f>'STEP 4 - Vehicle model'!D115+'STEP 4 - Vehicle model'!N115</f>
        <v>3.6461846996518505</v>
      </c>
      <c r="D8" s="15">
        <f>'STEP 4 - Vehicle model'!E115+'STEP 4 - Vehicle model'!O115</f>
        <v>0.53734470547897772</v>
      </c>
      <c r="E8" s="15">
        <f>'STEP 4 - Vehicle model'!F115+'STEP 4 - Vehicle model'!P115</f>
        <v>10.723512556192269</v>
      </c>
      <c r="F8" s="15">
        <f>'STEP 4 - Vehicle model'!G115+'STEP 4 - Vehicle model'!Q115</f>
        <v>30.824488210857208</v>
      </c>
      <c r="G8" s="15">
        <f>'STEP 4 - Vehicle model'!H115+'STEP 4 - Vehicle model'!R115</f>
        <v>1.2125962705878646</v>
      </c>
      <c r="H8" s="15">
        <f>'STEP 4 - Vehicle model'!I115+'STEP 4 - Vehicle model'!S115</f>
        <v>31.367178979466068</v>
      </c>
      <c r="I8" s="102">
        <f t="shared" si="0"/>
        <v>209.96562546115604</v>
      </c>
    </row>
    <row r="9" spans="1:9" x14ac:dyDescent="0.25">
      <c r="A9" s="79">
        <v>98</v>
      </c>
      <c r="B9" s="15">
        <f>'STEP 4 - Vehicle model'!C116+'STEP 4 - Vehicle model'!M116</f>
        <v>509.068797333855</v>
      </c>
      <c r="C9" s="15">
        <f>'STEP 4 - Vehicle model'!D116+'STEP 4 - Vehicle model'!N116</f>
        <v>5.4325937377174691</v>
      </c>
      <c r="D9" s="15">
        <f>'STEP 4 - Vehicle model'!E116+'STEP 4 - Vehicle model'!O116</f>
        <v>3.2780109538779989</v>
      </c>
      <c r="E9" s="15">
        <f>'STEP 4 - Vehicle model'!F116+'STEP 4 - Vehicle model'!P116</f>
        <v>29.188572481383211</v>
      </c>
      <c r="F9" s="15">
        <f>'STEP 4 - Vehicle model'!G116+'STEP 4 - Vehicle model'!Q116</f>
        <v>334.46041245363477</v>
      </c>
      <c r="G9" s="15">
        <f>'STEP 4 - Vehicle model'!H116+'STEP 4 - Vehicle model'!R116</f>
        <v>9.7141647164293374</v>
      </c>
      <c r="H9" s="15">
        <f>'STEP 4 - Vehicle model'!I116+'STEP 4 - Vehicle model'!S116</f>
        <v>333.46939377930801</v>
      </c>
      <c r="I9" s="102">
        <f t="shared" si="0"/>
        <v>1224.6119454562058</v>
      </c>
    </row>
    <row r="10" spans="1:9" ht="15.75" thickBot="1" x14ac:dyDescent="0.3">
      <c r="A10" s="30">
        <v>99</v>
      </c>
      <c r="B10" s="15">
        <f>'STEP 4 - Vehicle model'!C117+'STEP 4 - Vehicle model'!M117</f>
        <v>92.519676750146715</v>
      </c>
      <c r="C10" s="15">
        <f>'STEP 4 - Vehicle model'!D117+'STEP 4 - Vehicle model'!N117</f>
        <v>3.2803154271436119</v>
      </c>
      <c r="D10" s="15">
        <f>'STEP 4 - Vehicle model'!E117+'STEP 4 - Vehicle model'!O117</f>
        <v>0.27154110522483704</v>
      </c>
      <c r="E10" s="15">
        <f>'STEP 4 - Vehicle model'!F117+'STEP 4 - Vehicle model'!P117</f>
        <v>8.8908636204836959</v>
      </c>
      <c r="F10" s="15">
        <f>'STEP 4 - Vehicle model'!G117+'STEP 4 - Vehicle model'!Q117</f>
        <v>1.4440781724227976</v>
      </c>
      <c r="G10" s="15">
        <f>'STEP 4 - Vehicle model'!H117+'STEP 4 - Vehicle model'!R117</f>
        <v>0.42867629505090526</v>
      </c>
      <c r="H10" s="15">
        <f>'STEP 4 - Vehicle model'!I117+'STEP 4 - Vehicle model'!S117</f>
        <v>4.2011189252485988</v>
      </c>
      <c r="I10" s="102">
        <f t="shared" si="0"/>
        <v>111.03627029572115</v>
      </c>
    </row>
    <row r="11" spans="1:9" ht="15.75" thickBot="1" x14ac:dyDescent="0.3">
      <c r="A11" s="4" t="s">
        <v>15</v>
      </c>
      <c r="B11" s="116">
        <f>SUM(B4:B10)</f>
        <v>1423.6786212295531</v>
      </c>
      <c r="C11" s="117">
        <f t="shared" ref="C11:H11" si="1">SUM(C4:C10)</f>
        <v>27.427981795244669</v>
      </c>
      <c r="D11" s="117">
        <f t="shared" si="1"/>
        <v>7.5581146746439858</v>
      </c>
      <c r="E11" s="117">
        <f t="shared" si="1"/>
        <v>98.951691892323183</v>
      </c>
      <c r="F11" s="117">
        <f t="shared" si="1"/>
        <v>620.7460757774769</v>
      </c>
      <c r="G11" s="117">
        <f t="shared" si="1"/>
        <v>19.503792725172865</v>
      </c>
      <c r="H11" s="118">
        <f t="shared" si="1"/>
        <v>641.56152817371787</v>
      </c>
      <c r="I11" s="100">
        <f t="shared" ref="I11" si="2">SUM(B11:H11)</f>
        <v>2839.4278062681324</v>
      </c>
    </row>
    <row r="12" spans="1:9" ht="15.75" thickBot="1" x14ac:dyDescent="0.3"/>
    <row r="13" spans="1:9" ht="15.75" thickBot="1" x14ac:dyDescent="0.3">
      <c r="A13" s="174" t="s">
        <v>202</v>
      </c>
      <c r="B13" s="175"/>
      <c r="C13" s="175"/>
      <c r="D13" s="175"/>
      <c r="E13" s="175"/>
      <c r="F13" s="175"/>
      <c r="G13" s="175"/>
      <c r="H13" s="175"/>
      <c r="I13" s="176"/>
    </row>
    <row r="14" spans="1:9" ht="15.75" thickBot="1" x14ac:dyDescent="0.3">
      <c r="A14" s="3" t="s">
        <v>16</v>
      </c>
      <c r="B14" s="4">
        <v>93</v>
      </c>
      <c r="C14" s="7">
        <v>94</v>
      </c>
      <c r="D14" s="7">
        <v>95</v>
      </c>
      <c r="E14" s="7">
        <v>96</v>
      </c>
      <c r="F14" s="7">
        <v>97</v>
      </c>
      <c r="G14" s="7">
        <v>98</v>
      </c>
      <c r="H14" s="8">
        <v>99</v>
      </c>
      <c r="I14" s="97" t="s">
        <v>15</v>
      </c>
    </row>
    <row r="15" spans="1:9" x14ac:dyDescent="0.25">
      <c r="A15" s="11">
        <v>93</v>
      </c>
      <c r="B15" s="15">
        <f>'STEP 4 - Vehicle model'!C122+'STEP 4 - Vehicle model'!M122</f>
        <v>12.084835201066882</v>
      </c>
      <c r="C15" s="15">
        <f>'STEP 4 - Vehicle model'!D122+'STEP 4 - Vehicle model'!N122</f>
        <v>0.40449465572695092</v>
      </c>
      <c r="D15" s="15">
        <f>'STEP 4 - Vehicle model'!E122+'STEP 4 - Vehicle model'!O122</f>
        <v>3.3414139777658225E-2</v>
      </c>
      <c r="E15" s="15">
        <f>'STEP 4 - Vehicle model'!F122+'STEP 4 - Vehicle model'!P122</f>
        <v>1.0278613678494357</v>
      </c>
      <c r="F15" s="15">
        <f>'STEP 4 - Vehicle model'!G122+'STEP 4 - Vehicle model'!Q122</f>
        <v>0.12863791593388901</v>
      </c>
      <c r="G15" s="15">
        <f>'STEP 4 - Vehicle model'!H122+'STEP 4 - Vehicle model'!R122</f>
        <v>4.762342363780616E-2</v>
      </c>
      <c r="H15" s="15">
        <f>'STEP 4 - Vehicle model'!I122+'STEP 4 - Vehicle model'!S122</f>
        <v>0.41421095699208443</v>
      </c>
      <c r="I15" s="101">
        <f>SUM(B15:H15)</f>
        <v>14.141077660984706</v>
      </c>
    </row>
    <row r="16" spans="1:9" x14ac:dyDescent="0.25">
      <c r="A16" s="79">
        <v>94</v>
      </c>
      <c r="B16" s="15">
        <f>'STEP 4 - Vehicle model'!C123+'STEP 4 - Vehicle model'!M123</f>
        <v>18.349132874538899</v>
      </c>
      <c r="C16" s="15">
        <f>'STEP 4 - Vehicle model'!D123+'STEP 4 - Vehicle model'!N123</f>
        <v>0.7557573664441819</v>
      </c>
      <c r="D16" s="15">
        <f>'STEP 4 - Vehicle model'!E123+'STEP 4 - Vehicle model'!O123</f>
        <v>5.6024712026717792E-2</v>
      </c>
      <c r="E16" s="15">
        <f>'STEP 4 - Vehicle model'!F123+'STEP 4 - Vehicle model'!P123</f>
        <v>1.6277911539598662</v>
      </c>
      <c r="F16" s="15">
        <f>'STEP 4 - Vehicle model'!G123+'STEP 4 - Vehicle model'!Q123</f>
        <v>0.20793324382578604</v>
      </c>
      <c r="G16" s="15">
        <f>'STEP 4 - Vehicle model'!H123+'STEP 4 - Vehicle model'!R123</f>
        <v>7.6951833762159416E-2</v>
      </c>
      <c r="H16" s="15">
        <f>'STEP 4 - Vehicle model'!I123+'STEP 4 - Vehicle model'!S123</f>
        <v>0.65813858225783484</v>
      </c>
      <c r="I16" s="102">
        <f t="shared" ref="I16:I21" si="3">SUM(B16:H16)</f>
        <v>21.731729766815445</v>
      </c>
    </row>
    <row r="17" spans="1:9" x14ac:dyDescent="0.25">
      <c r="A17" s="79">
        <v>95</v>
      </c>
      <c r="B17" s="15">
        <f>'STEP 4 - Vehicle model'!C124+'STEP 4 - Vehicle model'!M124</f>
        <v>13.762045074700824</v>
      </c>
      <c r="C17" s="15">
        <f>'STEP 4 - Vehicle model'!D124+'STEP 4 - Vehicle model'!N124</f>
        <v>0.51139983597323879</v>
      </c>
      <c r="D17" s="15">
        <f>'STEP 4 - Vehicle model'!E124+'STEP 4 - Vehicle model'!O124</f>
        <v>4.571269257244031E-2</v>
      </c>
      <c r="E17" s="15">
        <f>'STEP 4 - Vehicle model'!F124+'STEP 4 - Vehicle model'!P124</f>
        <v>1.236115659020232</v>
      </c>
      <c r="F17" s="15">
        <f>'STEP 4 - Vehicle model'!G124+'STEP 4 - Vehicle model'!Q124</f>
        <v>0.24893502978143925</v>
      </c>
      <c r="G17" s="15">
        <f>'STEP 4 - Vehicle model'!H124+'STEP 4 - Vehicle model'!R124</f>
        <v>6.0136927347998415E-2</v>
      </c>
      <c r="H17" s="15">
        <f>'STEP 4 - Vehicle model'!I124+'STEP 4 - Vehicle model'!S124</f>
        <v>0.585399949709832</v>
      </c>
      <c r="I17" s="102">
        <f t="shared" si="3"/>
        <v>16.449745169106006</v>
      </c>
    </row>
    <row r="18" spans="1:9" x14ac:dyDescent="0.25">
      <c r="A18" s="79">
        <v>96</v>
      </c>
      <c r="B18" s="15">
        <f>'STEP 4 - Vehicle model'!C125+'STEP 4 - Vehicle model'!M125</f>
        <v>44.153460602612491</v>
      </c>
      <c r="C18" s="15">
        <f>'STEP 4 - Vehicle model'!D125+'STEP 4 - Vehicle model'!N125</f>
        <v>0.93183962100391149</v>
      </c>
      <c r="D18" s="15">
        <f>'STEP 4 - Vehicle model'!E125+'STEP 4 - Vehicle model'!O125</f>
        <v>0.22005748915583517</v>
      </c>
      <c r="E18" s="15">
        <f>'STEP 4 - Vehicle model'!F125+'STEP 4 - Vehicle model'!P125</f>
        <v>3.3871405963634675</v>
      </c>
      <c r="F18" s="15">
        <f>'STEP 4 - Vehicle model'!G125+'STEP 4 - Vehicle model'!Q125</f>
        <v>16.130098401471589</v>
      </c>
      <c r="G18" s="15">
        <f>'STEP 4 - Vehicle model'!H125+'STEP 4 - Vehicle model'!R125</f>
        <v>0.52231655826459822</v>
      </c>
      <c r="H18" s="15">
        <f>'STEP 4 - Vehicle model'!I125+'STEP 4 - Vehicle model'!S125</f>
        <v>17.360928903351013</v>
      </c>
      <c r="I18" s="102">
        <f t="shared" si="3"/>
        <v>82.705842172222887</v>
      </c>
    </row>
    <row r="19" spans="1:9" x14ac:dyDescent="0.25">
      <c r="A19" s="79">
        <v>97</v>
      </c>
      <c r="B19" s="15">
        <f>'STEP 4 - Vehicle model'!C126+'STEP 4 - Vehicle model'!M126</f>
        <v>20.46268770729608</v>
      </c>
      <c r="C19" s="15">
        <f>'STEP 4 - Vehicle model'!D126+'STEP 4 - Vehicle model'!N126</f>
        <v>0.6657588108942597</v>
      </c>
      <c r="D19" s="15">
        <f>'STEP 4 - Vehicle model'!E126+'STEP 4 - Vehicle model'!O126</f>
        <v>6.9802141371045762E-2</v>
      </c>
      <c r="E19" s="15">
        <f>'STEP 4 - Vehicle model'!F126+'STEP 4 - Vehicle model'!P126</f>
        <v>1.8094690931796384</v>
      </c>
      <c r="F19" s="15">
        <f>'STEP 4 - Vehicle model'!G126+'STEP 4 - Vehicle model'!Q126</f>
        <v>2.131879586832631</v>
      </c>
      <c r="G19" s="15">
        <f>'STEP 4 - Vehicle model'!H126+'STEP 4 - Vehicle model'!R126</f>
        <v>0.13534686043612229</v>
      </c>
      <c r="H19" s="15">
        <f>'STEP 4 - Vehicle model'!I126+'STEP 4 - Vehicle model'!S126</f>
        <v>2.4691117058554295</v>
      </c>
      <c r="I19" s="102">
        <f t="shared" si="3"/>
        <v>27.74405590586521</v>
      </c>
    </row>
    <row r="20" spans="1:9" x14ac:dyDescent="0.25">
      <c r="A20" s="79">
        <v>98</v>
      </c>
      <c r="B20" s="15">
        <f>'STEP 4 - Vehicle model'!C127+'STEP 4 - Vehicle model'!M127</f>
        <v>42.140294332889617</v>
      </c>
      <c r="C20" s="15">
        <f>'STEP 4 - Vehicle model'!D127+'STEP 4 - Vehicle model'!N127</f>
        <v>0.69315361195091296</v>
      </c>
      <c r="D20" s="15">
        <f>'STEP 4 - Vehicle model'!E127+'STEP 4 - Vehicle model'!O127</f>
        <v>0.23763655416660406</v>
      </c>
      <c r="E20" s="15">
        <f>'STEP 4 - Vehicle model'!F127+'STEP 4 - Vehicle model'!P127</f>
        <v>2.7722872422313234</v>
      </c>
      <c r="F20" s="15">
        <f>'STEP 4 - Vehicle model'!G127+'STEP 4 - Vehicle model'!Q127</f>
        <v>21.469782743369223</v>
      </c>
      <c r="G20" s="15">
        <f>'STEP 4 - Vehicle model'!H127+'STEP 4 - Vehicle model'!R127</f>
        <v>0.66936527990211037</v>
      </c>
      <c r="H20" s="15">
        <f>'STEP 4 - Vehicle model'!I127+'STEP 4 - Vehicle model'!S127</f>
        <v>21.661748015273176</v>
      </c>
      <c r="I20" s="102">
        <f t="shared" si="3"/>
        <v>89.644267779782965</v>
      </c>
    </row>
    <row r="21" spans="1:9" ht="15.75" thickBot="1" x14ac:dyDescent="0.3">
      <c r="A21" s="30">
        <v>99</v>
      </c>
      <c r="B21" s="15">
        <f>'STEP 4 - Vehicle model'!C128+'STEP 4 - Vehicle model'!M128</f>
        <v>17.563489885468766</v>
      </c>
      <c r="C21" s="15">
        <f>'STEP 4 - Vehicle model'!D128+'STEP 4 - Vehicle model'!N128</f>
        <v>0.6244544014562009</v>
      </c>
      <c r="D21" s="15">
        <f>'STEP 4 - Vehicle model'!E128+'STEP 4 - Vehicle model'!O128</f>
        <v>5.1306433621086098E-2</v>
      </c>
      <c r="E21" s="15">
        <f>'STEP 4 - Vehicle model'!F128+'STEP 4 - Vehicle model'!P128</f>
        <v>1.6904412997805289</v>
      </c>
      <c r="F21" s="15">
        <f>'STEP 4 - Vehicle model'!G128+'STEP 4 - Vehicle model'!Q128</f>
        <v>0.23090826650212054</v>
      </c>
      <c r="G21" s="15">
        <f>'STEP 4 - Vehicle model'!H128+'STEP 4 - Vehicle model'!R128</f>
        <v>8.0464023231406931E-2</v>
      </c>
      <c r="H21" s="15">
        <f>'STEP 4 - Vehicle model'!I128+'STEP 4 - Vehicle model'!S128</f>
        <v>0.7530944441954196</v>
      </c>
      <c r="I21" s="102">
        <f t="shared" si="3"/>
        <v>20.994158754255526</v>
      </c>
    </row>
    <row r="22" spans="1:9" ht="15.75" thickBot="1" x14ac:dyDescent="0.3">
      <c r="A22" s="4" t="s">
        <v>15</v>
      </c>
      <c r="B22" s="116">
        <f>SUM(B15:B21)</f>
        <v>168.51594567857356</v>
      </c>
      <c r="C22" s="117">
        <f t="shared" ref="C22:H22" si="4">SUM(C15:C21)</f>
        <v>4.5868583034496559</v>
      </c>
      <c r="D22" s="117">
        <f t="shared" si="4"/>
        <v>0.71395416269138756</v>
      </c>
      <c r="E22" s="117">
        <f t="shared" si="4"/>
        <v>13.551106412384492</v>
      </c>
      <c r="F22" s="117">
        <f t="shared" si="4"/>
        <v>40.548175187716673</v>
      </c>
      <c r="G22" s="117">
        <f t="shared" si="4"/>
        <v>1.5922049065822017</v>
      </c>
      <c r="H22" s="118">
        <f t="shared" si="4"/>
        <v>43.902632557634789</v>
      </c>
      <c r="I22" s="100">
        <f t="shared" ref="I22" si="5">SUM(B22:H22)</f>
        <v>273.41087720903272</v>
      </c>
    </row>
    <row r="23" spans="1:9" ht="15.75" thickBot="1" x14ac:dyDescent="0.3"/>
    <row r="24" spans="1:9" ht="15.75" thickBot="1" x14ac:dyDescent="0.3">
      <c r="A24" s="174" t="s">
        <v>203</v>
      </c>
      <c r="B24" s="175"/>
      <c r="C24" s="175"/>
      <c r="D24" s="175"/>
      <c r="E24" s="175"/>
      <c r="F24" s="175"/>
      <c r="G24" s="175"/>
      <c r="H24" s="175"/>
      <c r="I24" s="176"/>
    </row>
    <row r="25" spans="1:9" ht="15.75" thickBot="1" x14ac:dyDescent="0.3">
      <c r="A25" s="3" t="s">
        <v>16</v>
      </c>
      <c r="B25" s="4">
        <v>93</v>
      </c>
      <c r="C25" s="7">
        <v>94</v>
      </c>
      <c r="D25" s="7">
        <v>95</v>
      </c>
      <c r="E25" s="7">
        <v>96</v>
      </c>
      <c r="F25" s="7">
        <v>97</v>
      </c>
      <c r="G25" s="7">
        <v>98</v>
      </c>
      <c r="H25" s="8">
        <v>99</v>
      </c>
      <c r="I25" s="97" t="s">
        <v>15</v>
      </c>
    </row>
    <row r="26" spans="1:9" x14ac:dyDescent="0.25">
      <c r="A26" s="11">
        <v>93</v>
      </c>
      <c r="B26" s="15">
        <f>'STEP 4 - Vehicle model'!C133+'STEP 4 - Vehicle model'!M133</f>
        <v>34.1628995107083</v>
      </c>
      <c r="C26" s="15">
        <f>'STEP 4 - Vehicle model'!D133+'STEP 4 - Vehicle model'!N133</f>
        <v>1.1434752767665726</v>
      </c>
      <c r="D26" s="15">
        <f>'STEP 4 - Vehicle model'!E133+'STEP 4 - Vehicle model'!O133</f>
        <v>9.4459202832995359E-2</v>
      </c>
      <c r="E26" s="15">
        <f>'STEP 4 - Vehicle model'!F133+'STEP 4 - Vehicle model'!P133</f>
        <v>2.9056850206512888</v>
      </c>
      <c r="F26" s="15">
        <f>'STEP 4 - Vehicle model'!G133+'STEP 4 - Vehicle model'!Q133</f>
        <v>0.36364949312080153</v>
      </c>
      <c r="G26" s="15">
        <f>'STEP 4 - Vehicle model'!H133+'STEP 4 - Vehicle model'!R133</f>
        <v>0.13462775528379814</v>
      </c>
      <c r="H26" s="15">
        <f>'STEP 4 - Vehicle model'!I133+'STEP 4 - Vehicle model'!S133</f>
        <v>1.1709425130353155</v>
      </c>
      <c r="I26" s="101">
        <f>SUM(B26:H26)</f>
        <v>39.975738772399069</v>
      </c>
    </row>
    <row r="27" spans="1:9" x14ac:dyDescent="0.25">
      <c r="A27" s="79">
        <v>94</v>
      </c>
      <c r="B27" s="15">
        <f>'STEP 4 - Vehicle model'!C134+'STEP 4 - Vehicle model'!M134</f>
        <v>51.871587164561873</v>
      </c>
      <c r="C27" s="15">
        <f>'STEP 4 - Vehicle model'!D134+'STEP 4 - Vehicle model'!N134</f>
        <v>2.1364679397556676</v>
      </c>
      <c r="D27" s="15">
        <f>'STEP 4 - Vehicle model'!E134+'STEP 4 - Vehicle model'!O134</f>
        <v>0.15837755130629835</v>
      </c>
      <c r="E27" s="15">
        <f>'STEP 4 - Vehicle model'!F134+'STEP 4 - Vehicle model'!P134</f>
        <v>4.6016403775403898</v>
      </c>
      <c r="F27" s="15">
        <f>'STEP 4 - Vehicle model'!G134+'STEP 4 - Vehicle model'!Q134</f>
        <v>0.58781128543058736</v>
      </c>
      <c r="G27" s="15">
        <f>'STEP 4 - Vehicle model'!H134+'STEP 4 - Vehicle model'!R134</f>
        <v>0.21753691467379679</v>
      </c>
      <c r="H27" s="15">
        <f>'STEP 4 - Vehicle model'!I134+'STEP 4 - Vehicle model'!S134</f>
        <v>1.8605071459981095</v>
      </c>
      <c r="I27" s="102">
        <f t="shared" ref="I27:I32" si="6">SUM(B27:H27)</f>
        <v>61.433928379266725</v>
      </c>
    </row>
    <row r="28" spans="1:9" x14ac:dyDescent="0.25">
      <c r="A28" s="79">
        <v>95</v>
      </c>
      <c r="B28" s="15">
        <f>'STEP 4 - Vehicle model'!C135+'STEP 4 - Vehicle model'!M135</f>
        <v>39.620203761037942</v>
      </c>
      <c r="C28" s="15">
        <f>'STEP 4 - Vehicle model'!D135+'STEP 4 - Vehicle model'!N135</f>
        <v>1.4502679034665349</v>
      </c>
      <c r="D28" s="15">
        <f>'STEP 4 - Vehicle model'!E135+'STEP 4 - Vehicle model'!O135</f>
        <v>0.13463155136524016</v>
      </c>
      <c r="E28" s="15">
        <f>'STEP 4 - Vehicle model'!F135+'STEP 4 - Vehicle model'!P135</f>
        <v>3.5298189684382719</v>
      </c>
      <c r="F28" s="15">
        <f>'STEP 4 - Vehicle model'!G135+'STEP 4 - Vehicle model'!Q135</f>
        <v>1.224146724970548</v>
      </c>
      <c r="G28" s="15">
        <f>'STEP 4 - Vehicle model'!H135+'STEP 4 - Vehicle model'!R135</f>
        <v>0.18370608213147036</v>
      </c>
      <c r="H28" s="15">
        <f>'STEP 4 - Vehicle model'!I135+'STEP 4 - Vehicle model'!S135</f>
        <v>2.1757172465058483</v>
      </c>
      <c r="I28" s="102">
        <f t="shared" si="6"/>
        <v>48.318492237915848</v>
      </c>
    </row>
    <row r="29" spans="1:9" x14ac:dyDescent="0.25">
      <c r="A29" s="79">
        <v>96</v>
      </c>
      <c r="B29" s="15">
        <f>'STEP 4 - Vehicle model'!C136+'STEP 4 - Vehicle model'!M136</f>
        <v>246.11844723649233</v>
      </c>
      <c r="C29" s="15">
        <f>'STEP 4 - Vehicle model'!D136+'STEP 4 - Vehicle model'!N136</f>
        <v>3.3838054580975436</v>
      </c>
      <c r="D29" s="15">
        <f>'STEP 4 - Vehicle model'!E136+'STEP 4 - Vehicle model'!O136</f>
        <v>1.4816490306827896</v>
      </c>
      <c r="E29" s="15">
        <f>'STEP 4 - Vehicle model'!F136+'STEP 4 - Vehicle model'!P136</f>
        <v>15.966025067204511</v>
      </c>
      <c r="F29" s="15">
        <f>'STEP 4 - Vehicle model'!G136+'STEP 4 - Vehicle model'!Q136</f>
        <v>134.60282931062693</v>
      </c>
      <c r="G29" s="15">
        <f>'STEP 4 - Vehicle model'!H136+'STEP 4 - Vehicle model'!R136</f>
        <v>3.8517052557365741</v>
      </c>
      <c r="H29" s="15">
        <f>'STEP 4 - Vehicle model'!I136+'STEP 4 - Vehicle model'!S136</f>
        <v>141.53643735814271</v>
      </c>
      <c r="I29" s="102">
        <f t="shared" si="6"/>
        <v>546.94089871698338</v>
      </c>
    </row>
    <row r="30" spans="1:9" x14ac:dyDescent="0.25">
      <c r="A30" s="79">
        <v>97</v>
      </c>
      <c r="B30" s="15">
        <f>'STEP 4 - Vehicle model'!C137+'STEP 4 - Vehicle model'!M137</f>
        <v>70.890787713265581</v>
      </c>
      <c r="C30" s="15">
        <f>'STEP 4 - Vehicle model'!D137+'STEP 4 - Vehicle model'!N137</f>
        <v>1.9633302228894576</v>
      </c>
      <c r="D30" s="15">
        <f>'STEP 4 - Vehicle model'!E137+'STEP 4 - Vehicle model'!O137</f>
        <v>0.28933945679637263</v>
      </c>
      <c r="E30" s="15">
        <f>'STEP 4 - Vehicle model'!F137+'STEP 4 - Vehicle model'!P137</f>
        <v>5.7741990687189135</v>
      </c>
      <c r="F30" s="15">
        <f>'STEP 4 - Vehicle model'!G137+'STEP 4 - Vehicle model'!Q137</f>
        <v>16.597801344307726</v>
      </c>
      <c r="G30" s="15">
        <f>'STEP 4 - Vehicle model'!H137+'STEP 4 - Vehicle model'!R137</f>
        <v>0.65293645339346551</v>
      </c>
      <c r="H30" s="15">
        <f>'STEP 4 - Vehicle model'!I137+'STEP 4 - Vehicle model'!S137</f>
        <v>16.890019450481727</v>
      </c>
      <c r="I30" s="102">
        <f t="shared" si="6"/>
        <v>113.05841370985324</v>
      </c>
    </row>
    <row r="31" spans="1:9" x14ac:dyDescent="0.25">
      <c r="A31" s="79">
        <v>98</v>
      </c>
      <c r="B31" s="15">
        <f>'STEP 4 - Vehicle model'!C138+'STEP 4 - Vehicle model'!M138</f>
        <v>274.11396779515269</v>
      </c>
      <c r="C31" s="15">
        <f>'STEP 4 - Vehicle model'!D138+'STEP 4 - Vehicle model'!N138</f>
        <v>2.9252427818478681</v>
      </c>
      <c r="D31" s="15">
        <f>'STEP 4 - Vehicle model'!E138+'STEP 4 - Vehicle model'!O138</f>
        <v>1.7650828213189222</v>
      </c>
      <c r="E31" s="15">
        <f>'STEP 4 - Vehicle model'!F138+'STEP 4 - Vehicle model'!P138</f>
        <v>15.716923643821728</v>
      </c>
      <c r="F31" s="15">
        <f>'STEP 4 - Vehicle model'!G138+'STEP 4 - Vehicle model'!Q138</f>
        <v>180.09406824426489</v>
      </c>
      <c r="G31" s="15">
        <f>'STEP 4 - Vehicle model'!H138+'STEP 4 - Vehicle model'!R138</f>
        <v>5.2307040780773351</v>
      </c>
      <c r="H31" s="15">
        <f>'STEP 4 - Vehicle model'!I138+'STEP 4 - Vehicle model'!S138</f>
        <v>179.56044280424274</v>
      </c>
      <c r="I31" s="102">
        <f t="shared" si="6"/>
        <v>659.40643216872616</v>
      </c>
    </row>
    <row r="32" spans="1:9" ht="15.75" thickBot="1" x14ac:dyDescent="0.3">
      <c r="A32" s="30">
        <v>99</v>
      </c>
      <c r="B32" s="15">
        <f>'STEP 4 - Vehicle model'!C139+'STEP 4 - Vehicle model'!M139</f>
        <v>49.818287480848227</v>
      </c>
      <c r="C32" s="15">
        <f>'STEP 4 - Vehicle model'!D139+'STEP 4 - Vehicle model'!N139</f>
        <v>1.7663236915388674</v>
      </c>
      <c r="D32" s="15">
        <f>'STEP 4 - Vehicle model'!E139+'STEP 4 - Vehicle model'!O139</f>
        <v>0.14621444127491226</v>
      </c>
      <c r="E32" s="15">
        <f>'STEP 4 - Vehicle model'!F139+'STEP 4 - Vehicle model'!P139</f>
        <v>4.7873881033373751</v>
      </c>
      <c r="F32" s="15">
        <f>'STEP 4 - Vehicle model'!G139+'STEP 4 - Vehicle model'!Q139</f>
        <v>0.77758055438150631</v>
      </c>
      <c r="G32" s="15">
        <f>'STEP 4 - Vehicle model'!H139+'STEP 4 - Vehicle model'!R139</f>
        <v>0.23082569733510283</v>
      </c>
      <c r="H32" s="15">
        <f>'STEP 4 - Vehicle model'!I139+'STEP 4 - Vehicle model'!S139</f>
        <v>2.2621409597492459</v>
      </c>
      <c r="I32" s="102">
        <f t="shared" si="6"/>
        <v>59.788760928465237</v>
      </c>
    </row>
    <row r="33" spans="1:9" ht="15.75" thickBot="1" x14ac:dyDescent="0.3">
      <c r="A33" s="4" t="s">
        <v>15</v>
      </c>
      <c r="B33" s="116">
        <f>SUM(B26:B32)</f>
        <v>766.5961806620669</v>
      </c>
      <c r="C33" s="117">
        <f t="shared" ref="C33:H33" si="7">SUM(C26:C32)</f>
        <v>14.768913274362509</v>
      </c>
      <c r="D33" s="117">
        <f t="shared" si="7"/>
        <v>4.0697540555775307</v>
      </c>
      <c r="E33" s="117">
        <f t="shared" si="7"/>
        <v>53.28168024971248</v>
      </c>
      <c r="F33" s="117">
        <f t="shared" si="7"/>
        <v>334.24788695710299</v>
      </c>
      <c r="G33" s="117">
        <f t="shared" si="7"/>
        <v>10.502042236631542</v>
      </c>
      <c r="H33" s="118">
        <f t="shared" si="7"/>
        <v>345.45620747815565</v>
      </c>
      <c r="I33" s="100">
        <f t="shared" ref="I33" si="8">SUM(B33:H33)</f>
        <v>1528.9226649136094</v>
      </c>
    </row>
    <row r="34" spans="1:9" ht="15.75" thickBot="1" x14ac:dyDescent="0.3"/>
    <row r="35" spans="1:9" ht="15.75" thickBot="1" x14ac:dyDescent="0.3">
      <c r="A35" s="174" t="s">
        <v>204</v>
      </c>
      <c r="B35" s="175"/>
      <c r="C35" s="175"/>
      <c r="D35" s="175"/>
      <c r="E35" s="175"/>
      <c r="F35" s="175"/>
      <c r="G35" s="175"/>
      <c r="H35" s="175"/>
      <c r="I35" s="176"/>
    </row>
    <row r="36" spans="1:9" ht="15.75" thickBot="1" x14ac:dyDescent="0.3">
      <c r="A36" s="3" t="s">
        <v>16</v>
      </c>
      <c r="B36" s="4">
        <v>93</v>
      </c>
      <c r="C36" s="7">
        <v>94</v>
      </c>
      <c r="D36" s="7">
        <v>95</v>
      </c>
      <c r="E36" s="7">
        <v>96</v>
      </c>
      <c r="F36" s="7">
        <v>97</v>
      </c>
      <c r="G36" s="7">
        <v>98</v>
      </c>
      <c r="H36" s="8">
        <v>99</v>
      </c>
      <c r="I36" s="97" t="s">
        <v>15</v>
      </c>
    </row>
    <row r="37" spans="1:9" x14ac:dyDescent="0.25">
      <c r="A37" s="11">
        <v>93</v>
      </c>
      <c r="B37" s="15">
        <f>'STEP 4 - Vehicle model'!C144+'STEP 4 - Vehicle model'!M144</f>
        <v>6.5072189544206287</v>
      </c>
      <c r="C37" s="15">
        <f>'STEP 4 - Vehicle model'!D144+'STEP 4 - Vehicle model'!N144</f>
        <v>0.21780481462220433</v>
      </c>
      <c r="D37" s="15">
        <f>'STEP 4 - Vehicle model'!E144+'STEP 4 - Vehicle model'!O144</f>
        <v>1.7992229111046736E-2</v>
      </c>
      <c r="E37" s="15">
        <f>'STEP 4 - Vehicle model'!F144+'STEP 4 - Vehicle model'!P144</f>
        <v>0.55346381345738838</v>
      </c>
      <c r="F37" s="15">
        <f>'STEP 4 - Vehicle model'!G144+'STEP 4 - Vehicle model'!Q144</f>
        <v>6.9266570118247911E-2</v>
      </c>
      <c r="G37" s="15">
        <f>'STEP 4 - Vehicle model'!H144+'STEP 4 - Vehicle model'!R144</f>
        <v>2.5643381958818698E-2</v>
      </c>
      <c r="H37" s="15">
        <f>'STEP 4 - Vehicle model'!I144+'STEP 4 - Vehicle model'!S144</f>
        <v>0.22303666914958392</v>
      </c>
      <c r="I37" s="101">
        <f>SUM(B37:H37)</f>
        <v>7.6144264328379192</v>
      </c>
    </row>
    <row r="38" spans="1:9" x14ac:dyDescent="0.25">
      <c r="A38" s="79">
        <v>94</v>
      </c>
      <c r="B38" s="15">
        <f>'STEP 4 - Vehicle model'!C145+'STEP 4 - Vehicle model'!M145</f>
        <v>9.8803023170594049</v>
      </c>
      <c r="C38" s="15">
        <f>'STEP 4 - Vehicle model'!D145+'STEP 4 - Vehicle model'!N145</f>
        <v>0.40694627423917484</v>
      </c>
      <c r="D38" s="15">
        <f>'STEP 4 - Vehicle model'!E145+'STEP 4 - Vehicle model'!O145</f>
        <v>3.0167152629771116E-2</v>
      </c>
      <c r="E38" s="15">
        <f>'STEP 4 - Vehicle model'!F145+'STEP 4 - Vehicle model'!P145</f>
        <v>0.87650292905531246</v>
      </c>
      <c r="F38" s="15">
        <f>'STEP 4 - Vehicle model'!G145+'STEP 4 - Vehicle model'!Q145</f>
        <v>0.11196405436773094</v>
      </c>
      <c r="G38" s="15">
        <f>'STEP 4 - Vehicle model'!H145+'STEP 4 - Vehicle model'!R145</f>
        <v>4.1435602795008915E-2</v>
      </c>
      <c r="H38" s="15">
        <f>'STEP 4 - Vehicle model'!I145+'STEP 4 - Vehicle model'!S145</f>
        <v>0.35438231352344945</v>
      </c>
      <c r="I38" s="102">
        <f t="shared" ref="I38:I43" si="9">SUM(B38:H38)</f>
        <v>11.701700643669852</v>
      </c>
    </row>
    <row r="39" spans="1:9" x14ac:dyDescent="0.25">
      <c r="A39" s="79">
        <v>95</v>
      </c>
      <c r="B39" s="15">
        <f>'STEP 4 - Vehicle model'!C146+'STEP 4 - Vehicle model'!M146</f>
        <v>7.4103319633004432</v>
      </c>
      <c r="C39" s="15">
        <f>'STEP 4 - Vehicle model'!D146+'STEP 4 - Vehicle model'!N146</f>
        <v>0.27536914244712851</v>
      </c>
      <c r="D39" s="15">
        <f>'STEP 4 - Vehicle model'!E146+'STEP 4 - Vehicle model'!O146</f>
        <v>2.4614526769775547E-2</v>
      </c>
      <c r="E39" s="15">
        <f>'STEP 4 - Vehicle model'!F146+'STEP 4 - Vehicle model'!P146</f>
        <v>0.66560073947243248</v>
      </c>
      <c r="F39" s="15">
        <f>'STEP 4 - Vehicle model'!G146+'STEP 4 - Vehicle model'!Q146</f>
        <v>0.13404193911308265</v>
      </c>
      <c r="G39" s="15">
        <f>'STEP 4 - Vehicle model'!H146+'STEP 4 - Vehicle model'!R146</f>
        <v>3.2381422418152991E-2</v>
      </c>
      <c r="H39" s="15">
        <f>'STEP 4 - Vehicle model'!I146+'STEP 4 - Vehicle model'!S146</f>
        <v>0.31521535753606333</v>
      </c>
      <c r="I39" s="102">
        <f t="shared" si="9"/>
        <v>8.8575550910570779</v>
      </c>
    </row>
    <row r="40" spans="1:9" x14ac:dyDescent="0.25">
      <c r="A40" s="79">
        <v>96</v>
      </c>
      <c r="B40" s="15">
        <f>'STEP 4 - Vehicle model'!C147+'STEP 4 - Vehicle model'!M147</f>
        <v>23.774940324483648</v>
      </c>
      <c r="C40" s="15">
        <f>'STEP 4 - Vehicle model'!D147+'STEP 4 - Vehicle model'!N147</f>
        <v>0.50175979592518305</v>
      </c>
      <c r="D40" s="15">
        <f>'STEP 4 - Vehicle model'!E147+'STEP 4 - Vehicle model'!O147</f>
        <v>0.11849249416083432</v>
      </c>
      <c r="E40" s="15">
        <f>'STEP 4 - Vehicle model'!F147+'STEP 4 - Vehicle model'!P147</f>
        <v>1.8238449365034055</v>
      </c>
      <c r="F40" s="15">
        <f>'STEP 4 - Vehicle model'!G147+'STEP 4 - Vehicle model'!Q147</f>
        <v>8.6854376007923921</v>
      </c>
      <c r="G40" s="15">
        <f>'STEP 4 - Vehicle model'!H147+'STEP 4 - Vehicle model'!R147</f>
        <v>0.28124737752709134</v>
      </c>
      <c r="H40" s="15">
        <f>'STEP 4 - Vehicle model'!I147+'STEP 4 - Vehicle model'!S147</f>
        <v>9.348192486419773</v>
      </c>
      <c r="I40" s="102">
        <f t="shared" si="9"/>
        <v>44.533915015812326</v>
      </c>
    </row>
    <row r="41" spans="1:9" x14ac:dyDescent="0.25">
      <c r="A41" s="79">
        <v>97</v>
      </c>
      <c r="B41" s="15">
        <f>'STEP 4 - Vehicle model'!C148+'STEP 4 - Vehicle model'!M148</f>
        <v>11.018370303928659</v>
      </c>
      <c r="C41" s="15">
        <f>'STEP 4 - Vehicle model'!D148+'STEP 4 - Vehicle model'!N148</f>
        <v>0.35848551355844743</v>
      </c>
      <c r="D41" s="15">
        <f>'STEP 4 - Vehicle model'!E148+'STEP 4 - Vehicle model'!O148</f>
        <v>3.7585768430563098E-2</v>
      </c>
      <c r="E41" s="15">
        <f>'STEP 4 - Vehicle model'!F148+'STEP 4 - Vehicle model'!P148</f>
        <v>0.97432951171211279</v>
      </c>
      <c r="F41" s="15">
        <f>'STEP 4 - Vehicle model'!G148+'STEP 4 - Vehicle model'!Q148</f>
        <v>1.1479351621406475</v>
      </c>
      <c r="G41" s="15">
        <f>'STEP 4 - Vehicle model'!H148+'STEP 4 - Vehicle model'!R148</f>
        <v>7.2879078696373528E-2</v>
      </c>
      <c r="H41" s="15">
        <f>'STEP 4 - Vehicle model'!I148+'STEP 4 - Vehicle model'!S148</f>
        <v>1.329521687768308</v>
      </c>
      <c r="I41" s="102">
        <f t="shared" si="9"/>
        <v>14.939107026235114</v>
      </c>
    </row>
    <row r="42" spans="1:9" x14ac:dyDescent="0.25">
      <c r="A42" s="79">
        <v>98</v>
      </c>
      <c r="B42" s="15">
        <f>'STEP 4 - Vehicle model'!C149+'STEP 4 - Vehicle model'!M149</f>
        <v>22.690927717709791</v>
      </c>
      <c r="C42" s="15">
        <f>'STEP 4 - Vehicle model'!D149+'STEP 4 - Vehicle model'!N149</f>
        <v>0.37323656028126079</v>
      </c>
      <c r="D42" s="15">
        <f>'STEP 4 - Vehicle model'!E149+'STEP 4 - Vehicle model'!O149</f>
        <v>0.12795814455124835</v>
      </c>
      <c r="E42" s="15">
        <f>'STEP 4 - Vehicle model'!F149+'STEP 4 - Vehicle model'!P149</f>
        <v>1.4927700535091739</v>
      </c>
      <c r="F42" s="15">
        <f>'STEP 4 - Vehicle model'!G149+'STEP 4 - Vehicle model'!Q149</f>
        <v>11.560652246429584</v>
      </c>
      <c r="G42" s="15">
        <f>'STEP 4 - Vehicle model'!H149+'STEP 4 - Vehicle model'!R149</f>
        <v>0.36042745840882862</v>
      </c>
      <c r="H42" s="15">
        <f>'STEP 4 - Vehicle model'!I149+'STEP 4 - Vehicle model'!S149</f>
        <v>11.664018162070171</v>
      </c>
      <c r="I42" s="102">
        <f t="shared" si="9"/>
        <v>48.269990342960057</v>
      </c>
    </row>
    <row r="43" spans="1:9" ht="15.75" thickBot="1" x14ac:dyDescent="0.3">
      <c r="A43" s="30">
        <v>99</v>
      </c>
      <c r="B43" s="15">
        <f>'STEP 4 - Vehicle model'!C150+'STEP 4 - Vehicle model'!M150</f>
        <v>9.4572637844831782</v>
      </c>
      <c r="C43" s="15">
        <f>'STEP 4 - Vehicle model'!D150+'STEP 4 - Vehicle model'!N150</f>
        <v>0.33624467770718502</v>
      </c>
      <c r="D43" s="15">
        <f>'STEP 4 - Vehicle model'!E150+'STEP 4 - Vehicle model'!O150</f>
        <v>2.7626541180584819E-2</v>
      </c>
      <c r="E43" s="15">
        <f>'STEP 4 - Vehicle model'!F150+'STEP 4 - Vehicle model'!P150</f>
        <v>0.91023762295874633</v>
      </c>
      <c r="F43" s="15">
        <f>'STEP 4 - Vehicle model'!G150+'STEP 4 - Vehicle model'!Q150</f>
        <v>0.12433522042421873</v>
      </c>
      <c r="G43" s="15">
        <f>'STEP 4 - Vehicle model'!H150+'STEP 4 - Vehicle model'!R150</f>
        <v>4.332678173998835E-2</v>
      </c>
      <c r="H43" s="15">
        <f>'STEP 4 - Vehicle model'!I150+'STEP 4 - Vehicle model'!S150</f>
        <v>0.40551239302830283</v>
      </c>
      <c r="I43" s="102">
        <f t="shared" si="9"/>
        <v>11.304547021522204</v>
      </c>
    </row>
    <row r="44" spans="1:9" ht="15.75" thickBot="1" x14ac:dyDescent="0.3">
      <c r="A44" s="4" t="s">
        <v>15</v>
      </c>
      <c r="B44" s="116">
        <f>SUM(B37:B43)</f>
        <v>90.739355365385748</v>
      </c>
      <c r="C44" s="117">
        <f t="shared" ref="C44:H44" si="10">SUM(C37:C43)</f>
        <v>2.4698467787805836</v>
      </c>
      <c r="D44" s="117">
        <f t="shared" si="10"/>
        <v>0.384436856833824</v>
      </c>
      <c r="E44" s="117">
        <f t="shared" si="10"/>
        <v>7.2967496066685724</v>
      </c>
      <c r="F44" s="117">
        <f t="shared" si="10"/>
        <v>21.833632793385902</v>
      </c>
      <c r="G44" s="117">
        <f t="shared" si="10"/>
        <v>0.85734110354426252</v>
      </c>
      <c r="H44" s="118">
        <f t="shared" si="10"/>
        <v>23.639879069495652</v>
      </c>
      <c r="I44" s="100">
        <f t="shared" ref="I44" si="11">SUM(B44:H44)</f>
        <v>147.22124157409453</v>
      </c>
    </row>
  </sheetData>
  <mergeCells count="4">
    <mergeCell ref="A2:I2"/>
    <mergeCell ref="A13:I13"/>
    <mergeCell ref="A24:I24"/>
    <mergeCell ref="A35:I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STEP 1 - Socio-economic data</vt:lpstr>
      <vt:lpstr>STEP 2 - Quantity model</vt:lpstr>
      <vt:lpstr>STEP 3 - Delivery model</vt:lpstr>
      <vt:lpstr>STEP 4 - Vehicle model</vt:lpstr>
      <vt:lpstr>OD Matrices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2017-09-08T12:27:03Z</dcterms:modified>
</cp:coreProperties>
</file>